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9bc0f04738a15e3/Desktop/Data/مكتب ماجد القفاري للمراجعة/الموقع اللاكتروني/المقالات/الايجار/"/>
    </mc:Choice>
  </mc:AlternateContent>
  <xr:revisionPtr revIDLastSave="6" documentId="8_{118470C0-6BA0-4EF2-BD9E-6BBA0A8E8628}" xr6:coauthVersionLast="47" xr6:coauthVersionMax="47" xr10:uidLastSave="{AE30E657-F26B-4351-B5E4-CB7864969995}"/>
  <bookViews>
    <workbookView xWindow="-120" yWindow="-120" windowWidth="38640" windowHeight="21120" tabRatio="500" xr2:uid="{00000000-000D-0000-FFFF-FFFF00000000}"/>
  </bookViews>
  <sheets>
    <sheet name="الإيجار - منشآت صغيرة ومتوسطة" sheetId="1" r:id="rId1"/>
  </sheets>
  <definedNames>
    <definedName name="_xlnm.Print_Area" localSheetId="0">'الإيجار - منشآت صغيرة ومتوسطة'!$A$8:$F$221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20" i="1" l="1"/>
  <c r="E221" i="1" s="1"/>
  <c r="D220" i="1"/>
  <c r="C220" i="1"/>
  <c r="B220" i="1"/>
  <c r="E219" i="1"/>
  <c r="D219" i="1"/>
  <c r="C219" i="1"/>
  <c r="B219" i="1"/>
  <c r="E218" i="1"/>
  <c r="D218" i="1"/>
  <c r="C218" i="1"/>
  <c r="B218" i="1"/>
  <c r="E217" i="1"/>
  <c r="D217" i="1"/>
  <c r="C217" i="1"/>
  <c r="B217" i="1"/>
  <c r="E216" i="1"/>
  <c r="D216" i="1"/>
  <c r="C216" i="1"/>
  <c r="B216" i="1"/>
  <c r="E215" i="1"/>
  <c r="D215" i="1"/>
  <c r="C215" i="1"/>
  <c r="B215" i="1"/>
  <c r="E214" i="1"/>
  <c r="D214" i="1"/>
  <c r="C214" i="1"/>
  <c r="B214" i="1"/>
  <c r="E213" i="1"/>
  <c r="D213" i="1"/>
  <c r="C213" i="1"/>
  <c r="B213" i="1"/>
  <c r="E212" i="1"/>
  <c r="D212" i="1"/>
  <c r="C212" i="1"/>
  <c r="B212" i="1"/>
  <c r="E211" i="1"/>
  <c r="D211" i="1"/>
  <c r="C211" i="1"/>
  <c r="B211" i="1"/>
  <c r="E210" i="1"/>
  <c r="D210" i="1"/>
  <c r="C210" i="1"/>
  <c r="B210" i="1"/>
  <c r="E209" i="1"/>
  <c r="D209" i="1"/>
  <c r="C209" i="1"/>
  <c r="B209" i="1"/>
  <c r="E208" i="1"/>
  <c r="D208" i="1"/>
  <c r="C208" i="1"/>
  <c r="B208" i="1"/>
  <c r="E207" i="1"/>
  <c r="D207" i="1"/>
  <c r="C207" i="1"/>
  <c r="B207" i="1"/>
  <c r="E206" i="1"/>
  <c r="D206" i="1"/>
  <c r="C206" i="1"/>
  <c r="B206" i="1"/>
  <c r="E205" i="1"/>
  <c r="D205" i="1"/>
  <c r="C205" i="1"/>
  <c r="B205" i="1"/>
  <c r="E204" i="1"/>
  <c r="D204" i="1"/>
  <c r="C204" i="1"/>
  <c r="B204" i="1"/>
  <c r="E203" i="1"/>
  <c r="D203" i="1"/>
  <c r="C203" i="1"/>
  <c r="B203" i="1"/>
  <c r="E202" i="1"/>
  <c r="D202" i="1"/>
  <c r="C202" i="1"/>
  <c r="B202" i="1"/>
  <c r="E201" i="1"/>
  <c r="D201" i="1"/>
  <c r="C201" i="1"/>
  <c r="B201" i="1"/>
  <c r="E200" i="1"/>
  <c r="D200" i="1"/>
  <c r="C200" i="1"/>
  <c r="B200" i="1"/>
  <c r="E199" i="1"/>
  <c r="D199" i="1"/>
  <c r="C199" i="1"/>
  <c r="B199" i="1"/>
  <c r="E198" i="1"/>
  <c r="D198" i="1"/>
  <c r="C198" i="1"/>
  <c r="B198" i="1"/>
  <c r="E197" i="1"/>
  <c r="D197" i="1"/>
  <c r="C197" i="1"/>
  <c r="B197" i="1"/>
  <c r="E196" i="1"/>
  <c r="D196" i="1"/>
  <c r="C196" i="1"/>
  <c r="B196" i="1"/>
  <c r="E195" i="1"/>
  <c r="D195" i="1"/>
  <c r="C195" i="1"/>
  <c r="B195" i="1"/>
  <c r="E194" i="1"/>
  <c r="D194" i="1"/>
  <c r="C194" i="1"/>
  <c r="B194" i="1"/>
  <c r="E193" i="1"/>
  <c r="D193" i="1"/>
  <c r="C193" i="1"/>
  <c r="B193" i="1"/>
  <c r="E192" i="1"/>
  <c r="D192" i="1"/>
  <c r="C192" i="1"/>
  <c r="B192" i="1"/>
  <c r="E191" i="1"/>
  <c r="D191" i="1"/>
  <c r="C191" i="1"/>
  <c r="B191" i="1"/>
  <c r="E190" i="1"/>
  <c r="D190" i="1"/>
  <c r="C190" i="1"/>
  <c r="B190" i="1"/>
  <c r="E189" i="1"/>
  <c r="D189" i="1"/>
  <c r="C189" i="1"/>
  <c r="B189" i="1"/>
  <c r="E188" i="1"/>
  <c r="D188" i="1"/>
  <c r="C188" i="1"/>
  <c r="B188" i="1"/>
  <c r="E187" i="1"/>
  <c r="D187" i="1"/>
  <c r="C187" i="1"/>
  <c r="B187" i="1"/>
  <c r="E186" i="1"/>
  <c r="D186" i="1"/>
  <c r="C186" i="1"/>
  <c r="B186" i="1"/>
  <c r="E185" i="1"/>
  <c r="D185" i="1"/>
  <c r="C185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D145" i="1"/>
  <c r="C145" i="1"/>
  <c r="B145" i="1"/>
  <c r="D144" i="1"/>
  <c r="C144" i="1"/>
  <c r="B144" i="1"/>
  <c r="D143" i="1"/>
  <c r="C143" i="1"/>
  <c r="B143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D127" i="1"/>
  <c r="C127" i="1"/>
  <c r="B127" i="1"/>
  <c r="D126" i="1"/>
  <c r="C126" i="1"/>
  <c r="B126" i="1"/>
  <c r="D125" i="1"/>
  <c r="C125" i="1"/>
  <c r="B125" i="1"/>
  <c r="D124" i="1"/>
  <c r="C124" i="1"/>
  <c r="B124" i="1"/>
  <c r="D123" i="1"/>
  <c r="C123" i="1"/>
  <c r="B123" i="1"/>
  <c r="D122" i="1"/>
  <c r="C122" i="1"/>
  <c r="B122" i="1"/>
  <c r="D121" i="1"/>
  <c r="C121" i="1"/>
  <c r="B121" i="1"/>
  <c r="D120" i="1"/>
  <c r="C120" i="1"/>
  <c r="B120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F81" i="1"/>
  <c r="E81" i="1"/>
  <c r="D81" i="1"/>
  <c r="C81" i="1"/>
  <c r="B81" i="1"/>
  <c r="F80" i="1"/>
  <c r="E80" i="1"/>
  <c r="D80" i="1"/>
  <c r="C80" i="1"/>
  <c r="B80" i="1"/>
  <c r="F79" i="1"/>
  <c r="E79" i="1"/>
  <c r="D79" i="1"/>
  <c r="C79" i="1"/>
  <c r="B79" i="1"/>
  <c r="F78" i="1"/>
  <c r="E78" i="1"/>
  <c r="D78" i="1"/>
  <c r="C78" i="1"/>
  <c r="B78" i="1"/>
  <c r="F77" i="1"/>
  <c r="E77" i="1"/>
  <c r="D77" i="1"/>
  <c r="C77" i="1"/>
  <c r="B77" i="1"/>
  <c r="F76" i="1"/>
  <c r="E76" i="1"/>
  <c r="D76" i="1"/>
  <c r="C76" i="1"/>
  <c r="B76" i="1"/>
  <c r="F75" i="1"/>
  <c r="E75" i="1"/>
  <c r="D75" i="1"/>
  <c r="C75" i="1"/>
  <c r="B75" i="1"/>
  <c r="F74" i="1"/>
  <c r="E74" i="1"/>
  <c r="D74" i="1"/>
  <c r="C74" i="1"/>
  <c r="B74" i="1"/>
  <c r="F73" i="1"/>
  <c r="E73" i="1"/>
  <c r="D73" i="1"/>
  <c r="C73" i="1"/>
  <c r="B73" i="1"/>
  <c r="F72" i="1"/>
  <c r="E72" i="1"/>
  <c r="D72" i="1"/>
  <c r="C72" i="1"/>
  <c r="B72" i="1"/>
  <c r="F71" i="1"/>
  <c r="E71" i="1"/>
  <c r="D71" i="1"/>
  <c r="C71" i="1"/>
  <c r="B71" i="1"/>
  <c r="F70" i="1"/>
  <c r="E70" i="1"/>
  <c r="D70" i="1"/>
  <c r="C70" i="1"/>
  <c r="B70" i="1"/>
  <c r="F69" i="1"/>
  <c r="E69" i="1"/>
  <c r="D69" i="1"/>
  <c r="C69" i="1"/>
  <c r="B69" i="1"/>
  <c r="F68" i="1"/>
  <c r="E68" i="1"/>
  <c r="D68" i="1"/>
  <c r="C68" i="1"/>
  <c r="B68" i="1"/>
  <c r="F67" i="1"/>
  <c r="E67" i="1"/>
  <c r="D67" i="1"/>
  <c r="C67" i="1"/>
  <c r="B67" i="1"/>
  <c r="F66" i="1"/>
  <c r="E66" i="1"/>
  <c r="D66" i="1"/>
  <c r="C66" i="1"/>
  <c r="B66" i="1"/>
  <c r="F65" i="1"/>
  <c r="E65" i="1"/>
  <c r="D65" i="1"/>
  <c r="C65" i="1"/>
  <c r="B65" i="1"/>
  <c r="F64" i="1"/>
  <c r="E64" i="1"/>
  <c r="D64" i="1"/>
  <c r="C64" i="1"/>
  <c r="B64" i="1"/>
  <c r="F63" i="1"/>
  <c r="E63" i="1"/>
  <c r="D63" i="1"/>
  <c r="C63" i="1"/>
  <c r="B63" i="1"/>
  <c r="F62" i="1"/>
  <c r="E62" i="1"/>
  <c r="D62" i="1"/>
  <c r="C62" i="1"/>
  <c r="B62" i="1"/>
  <c r="F61" i="1"/>
  <c r="E61" i="1"/>
  <c r="D61" i="1"/>
  <c r="C61" i="1"/>
  <c r="B61" i="1"/>
  <c r="F60" i="1"/>
  <c r="E60" i="1"/>
  <c r="D60" i="1"/>
  <c r="C60" i="1"/>
  <c r="B60" i="1"/>
  <c r="F59" i="1"/>
  <c r="E59" i="1"/>
  <c r="D59" i="1"/>
  <c r="C59" i="1"/>
  <c r="B59" i="1"/>
  <c r="F58" i="1"/>
  <c r="E58" i="1"/>
  <c r="D58" i="1"/>
  <c r="C58" i="1"/>
  <c r="B58" i="1"/>
  <c r="F57" i="1"/>
  <c r="E57" i="1"/>
  <c r="D57" i="1"/>
  <c r="C57" i="1"/>
  <c r="B57" i="1"/>
  <c r="F56" i="1"/>
  <c r="E56" i="1"/>
  <c r="D56" i="1"/>
  <c r="C56" i="1"/>
  <c r="B56" i="1"/>
  <c r="B55" i="1"/>
  <c r="E55" i="1" s="1"/>
  <c r="B54" i="1"/>
  <c r="E54" i="1" s="1"/>
  <c r="B53" i="1"/>
  <c r="E53" i="1" s="1"/>
  <c r="B52" i="1"/>
  <c r="E52" i="1" s="1"/>
  <c r="B51" i="1"/>
  <c r="E51" i="1" s="1"/>
  <c r="B50" i="1"/>
  <c r="E50" i="1" s="1"/>
  <c r="B49" i="1"/>
  <c r="E49" i="1" s="1"/>
  <c r="B48" i="1"/>
  <c r="E48" i="1" s="1"/>
  <c r="B47" i="1"/>
  <c r="E47" i="1" s="1"/>
  <c r="B46" i="1"/>
  <c r="E46" i="1" s="1"/>
  <c r="B45" i="1"/>
  <c r="E45" i="1" s="1"/>
  <c r="B44" i="1"/>
  <c r="E44" i="1" s="1"/>
  <c r="B43" i="1"/>
  <c r="E43" i="1" s="1"/>
  <c r="B42" i="1"/>
  <c r="E42" i="1" s="1"/>
  <c r="B41" i="1"/>
  <c r="E41" i="1" s="1"/>
  <c r="B40" i="1"/>
  <c r="E40" i="1" s="1"/>
  <c r="B39" i="1"/>
  <c r="E39" i="1" s="1"/>
  <c r="B38" i="1"/>
  <c r="E38" i="1" s="1"/>
  <c r="B37" i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D16" i="1"/>
  <c r="C24" i="1" s="1"/>
  <c r="B221" i="1" l="1"/>
  <c r="C182" i="1"/>
  <c r="D182" i="1" s="1"/>
  <c r="C179" i="1"/>
  <c r="D179" i="1" s="1"/>
  <c r="C175" i="1"/>
  <c r="D175" i="1" s="1"/>
  <c r="C174" i="1"/>
  <c r="D174" i="1" s="1"/>
  <c r="C171" i="1"/>
  <c r="D171" i="1" s="1"/>
  <c r="C169" i="1"/>
  <c r="D169" i="1" s="1"/>
  <c r="C166" i="1"/>
  <c r="D166" i="1" s="1"/>
  <c r="C164" i="1"/>
  <c r="D164" i="1" s="1"/>
  <c r="C162" i="1"/>
  <c r="D162" i="1" s="1"/>
  <c r="C161" i="1"/>
  <c r="C170" i="1"/>
  <c r="D170" i="1" s="1"/>
  <c r="C168" i="1"/>
  <c r="D168" i="1" s="1"/>
  <c r="C180" i="1"/>
  <c r="D180" i="1" s="1"/>
  <c r="C167" i="1"/>
  <c r="D167" i="1" s="1"/>
  <c r="C165" i="1"/>
  <c r="D165" i="1" s="1"/>
  <c r="C163" i="1"/>
  <c r="D163" i="1" s="1"/>
  <c r="C184" i="1"/>
  <c r="D184" i="1" s="1"/>
  <c r="C183" i="1"/>
  <c r="D183" i="1" s="1"/>
  <c r="C181" i="1"/>
  <c r="D181" i="1" s="1"/>
  <c r="C178" i="1"/>
  <c r="D178" i="1" s="1"/>
  <c r="C177" i="1"/>
  <c r="D177" i="1" s="1"/>
  <c r="C176" i="1"/>
  <c r="D176" i="1" s="1"/>
  <c r="C173" i="1"/>
  <c r="D173" i="1" s="1"/>
  <c r="C172" i="1"/>
  <c r="D172" i="1" s="1"/>
  <c r="C28" i="1"/>
  <c r="C32" i="1"/>
  <c r="B24" i="1"/>
  <c r="B28" i="1" s="1"/>
  <c r="C221" i="1" l="1"/>
  <c r="D161" i="1"/>
  <c r="D32" i="1"/>
  <c r="F32" i="1" s="1"/>
  <c r="C33" i="1" s="1"/>
  <c r="B96" i="1"/>
  <c r="C96" i="1"/>
  <c r="C97" i="1"/>
  <c r="C98" i="1"/>
  <c r="C99" i="1"/>
  <c r="C100" i="1"/>
  <c r="C101" i="1"/>
  <c r="C102" i="1"/>
  <c r="C103" i="1"/>
  <c r="C104" i="1"/>
  <c r="C109" i="1"/>
  <c r="C111" i="1"/>
  <c r="C112" i="1"/>
  <c r="C118" i="1"/>
  <c r="C106" i="1"/>
  <c r="C113" i="1"/>
  <c r="C114" i="1"/>
  <c r="C116" i="1"/>
  <c r="C117" i="1"/>
  <c r="C119" i="1"/>
  <c r="C107" i="1"/>
  <c r="C108" i="1"/>
  <c r="C110" i="1"/>
  <c r="C115" i="1"/>
  <c r="C105" i="1"/>
  <c r="D96" i="1" l="1"/>
  <c r="B97" i="1" s="1"/>
  <c r="D97" i="1" s="1"/>
  <c r="B98" i="1" s="1"/>
  <c r="D98" i="1" s="1"/>
  <c r="B99" i="1" s="1"/>
  <c r="D99" i="1" s="1"/>
  <c r="B100" i="1" s="1"/>
  <c r="D100" i="1" s="1"/>
  <c r="B101" i="1" s="1"/>
  <c r="D101" i="1" s="1"/>
  <c r="B102" i="1" s="1"/>
  <c r="D102" i="1" s="1"/>
  <c r="B103" i="1" s="1"/>
  <c r="D103" i="1" s="1"/>
  <c r="B104" i="1" s="1"/>
  <c r="D104" i="1" s="1"/>
  <c r="B105" i="1" s="1"/>
  <c r="D105" i="1" s="1"/>
  <c r="B106" i="1" s="1"/>
  <c r="D106" i="1" s="1"/>
  <c r="B107" i="1" s="1"/>
  <c r="D107" i="1" s="1"/>
  <c r="B108" i="1" s="1"/>
  <c r="D108" i="1" s="1"/>
  <c r="B109" i="1" s="1"/>
  <c r="D109" i="1" s="1"/>
  <c r="B110" i="1" s="1"/>
  <c r="D110" i="1" s="1"/>
  <c r="B111" i="1" s="1"/>
  <c r="D111" i="1" s="1"/>
  <c r="B112" i="1" s="1"/>
  <c r="D112" i="1" s="1"/>
  <c r="B113" i="1" s="1"/>
  <c r="D113" i="1" s="1"/>
  <c r="B114" i="1" s="1"/>
  <c r="D114" i="1" s="1"/>
  <c r="B115" i="1" s="1"/>
  <c r="D115" i="1" s="1"/>
  <c r="B116" i="1" s="1"/>
  <c r="D116" i="1" s="1"/>
  <c r="B117" i="1" s="1"/>
  <c r="D117" i="1" s="1"/>
  <c r="B118" i="1" s="1"/>
  <c r="D118" i="1" s="1"/>
  <c r="B119" i="1" s="1"/>
  <c r="D119" i="1" s="1"/>
  <c r="E161" i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D221" i="1"/>
  <c r="D33" i="1"/>
  <c r="F33" i="1" s="1"/>
  <c r="C34" i="1" s="1"/>
  <c r="D34" i="1" l="1"/>
  <c r="F34" i="1" s="1"/>
  <c r="C35" i="1" s="1"/>
  <c r="D35" i="1" l="1"/>
  <c r="F35" i="1" s="1"/>
  <c r="C36" i="1" s="1"/>
  <c r="D36" i="1" l="1"/>
  <c r="F36" i="1" s="1"/>
  <c r="C37" i="1" s="1"/>
  <c r="D37" i="1" l="1"/>
  <c r="F37" i="1" s="1"/>
  <c r="C38" i="1" s="1"/>
  <c r="D38" i="1" l="1"/>
  <c r="F38" i="1" s="1"/>
  <c r="C39" i="1" s="1"/>
  <c r="D39" i="1" l="1"/>
  <c r="F39" i="1" s="1"/>
  <c r="C40" i="1" s="1"/>
  <c r="D40" i="1" l="1"/>
  <c r="F40" i="1" s="1"/>
  <c r="C41" i="1" s="1"/>
  <c r="D41" i="1" l="1"/>
  <c r="F41" i="1" s="1"/>
  <c r="C42" i="1" s="1"/>
  <c r="D42" i="1" l="1"/>
  <c r="F42" i="1" s="1"/>
  <c r="C43" i="1" s="1"/>
  <c r="D43" i="1" l="1"/>
  <c r="F43" i="1" s="1"/>
  <c r="C44" i="1" s="1"/>
  <c r="D44" i="1" l="1"/>
  <c r="F44" i="1" s="1"/>
  <c r="C45" i="1" s="1"/>
  <c r="D45" i="1" l="1"/>
  <c r="F45" i="1" s="1"/>
  <c r="C46" i="1" s="1"/>
  <c r="D46" i="1" l="1"/>
  <c r="F46" i="1" s="1"/>
  <c r="C47" i="1" s="1"/>
  <c r="D47" i="1" l="1"/>
  <c r="F47" i="1" s="1"/>
  <c r="C48" i="1" s="1"/>
  <c r="D48" i="1" l="1"/>
  <c r="F48" i="1" s="1"/>
  <c r="C49" i="1" s="1"/>
  <c r="D49" i="1" l="1"/>
  <c r="F49" i="1" s="1"/>
  <c r="C50" i="1" s="1"/>
  <c r="D50" i="1" l="1"/>
  <c r="F50" i="1" s="1"/>
  <c r="C51" i="1" s="1"/>
  <c r="D51" i="1" l="1"/>
  <c r="F51" i="1" s="1"/>
  <c r="C52" i="1" s="1"/>
  <c r="D52" i="1" l="1"/>
  <c r="F52" i="1" s="1"/>
  <c r="C53" i="1" s="1"/>
  <c r="D53" i="1" l="1"/>
  <c r="F53" i="1" s="1"/>
  <c r="C54" i="1" s="1"/>
  <c r="D54" i="1" l="1"/>
  <c r="F54" i="1" s="1"/>
  <c r="C55" i="1" s="1"/>
  <c r="D55" i="1" l="1"/>
  <c r="F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13" authorId="0" shapeId="0" xr:uid="{00000000-0006-0000-0000-000002000000}">
      <text>
        <r>
          <rPr>
            <sz val="10"/>
            <rFont val="FreeSans"/>
            <family val="2"/>
          </rPr>
          <t>اختر التصنيف بناءً على معايير نقل مخاطر ومنافع الملكية (انتقال الملكية، خيار الشراء، مدة العقد، القيمة الحالية للدفعات)</t>
        </r>
        <r>
          <rPr>
            <sz val="10"/>
            <rFont val="Arial"/>
            <family val="2"/>
          </rPr>
          <t xml:space="preserve">.
</t>
        </r>
        <r>
          <rPr>
            <sz val="10"/>
            <rFont val="FreeSans"/>
            <family val="2"/>
          </rPr>
          <t>تمويلي: يُثبت كأصل والتزام. تشغيلي: مصروف إيجار فقط دون إثبات في قائمة المركز المالي</t>
        </r>
        <r>
          <rPr>
            <sz val="10"/>
            <rFont val="Arial"/>
            <family val="2"/>
          </rPr>
          <t>.</t>
        </r>
      </text>
    </comment>
    <comment ref="B161" authorId="0" shapeId="0" xr:uid="{00000000-0006-0000-0000-000001000000}">
      <text>
        <r>
          <rPr>
            <sz val="10"/>
            <rFont val="FreeSans"/>
            <family val="2"/>
          </rPr>
          <t>يمكن تعديل قيمة كل شهر على حدة (مثلاً في حال وجود إيجار متصاعد) لمشاهدة أثر الفرق بين المصروف الثابت والنقد المدفوع فعلياً</t>
        </r>
        <r>
          <rPr>
            <sz val="10"/>
            <rFont val="Arial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<sst xmlns="http://schemas.openxmlformats.org/spreadsheetml/2006/main" count="42" uniqueCount="39">
  <si>
    <t>نموذج احتساب الإيجار وفق معيار المنشآت الصغيرة والمتوسطة</t>
  </si>
  <si>
    <t>القسم 20 (IFRS for SMEs — Section 20) — فترات شهرية — نموذج مزدوج: إيجار تمويلي أو إيجار تشغيلي</t>
  </si>
  <si>
    <t>أولاً: المدخلات (خلايا صفراء = يمكن تعديلها، خلايا خضراء = تُحسب تلقائياً)</t>
  </si>
  <si>
    <t>تصنيف العقد</t>
  </si>
  <si>
    <t>عدد الفترات (أشهر) لعقد الإيجار — حتى 60 شهراً</t>
  </si>
  <si>
    <t>معدل الخصم السنوي (يُستخدم فقط إذا كان العقد تمويلياً)</t>
  </si>
  <si>
    <t>معدل الخصم الشهري الفعلي = (1+المعدل السنوي)^(1/12) - 1</t>
  </si>
  <si>
    <t>توقيت سداد القسط (0 = نهاية الشهر، 1 = بداية الشهر)</t>
  </si>
  <si>
    <t>القسط النقدي الشهري الأساسي (يمكن تعديل كل شهر لاحقاً على حدة)</t>
  </si>
  <si>
    <t>بناءً على التصنيف أعلاه، طبّق القسم المناسب أدناه (تمويلي أو تشغيلي) — القسم غير المطبَّق يظهر باهتاً.</t>
  </si>
  <si>
    <t>ثانياً: في حال التصنيف كإيجار تمويلي — القياس عند بداية العقد</t>
  </si>
  <si>
    <t>البند</t>
  </si>
  <si>
    <t>أصل حق الاستخدام</t>
  </si>
  <si>
    <t>التزام الإيجار</t>
  </si>
  <si>
    <t>القيمة الحالية لالتزام الإيجار (PV)</t>
  </si>
  <si>
    <t>دفعات إيجار مقدمة قبل أو عند بدء العقد</t>
  </si>
  <si>
    <t>تكاليف مباشرة أولية</t>
  </si>
  <si>
    <t>تكاليف إزالة وإعادة الأصل لحالته الأصلية</t>
  </si>
  <si>
    <t>الإجمالي</t>
  </si>
  <si>
    <t>جدول إطفاء التزام الإيجار (حتى 60 شهراً)</t>
  </si>
  <si>
    <t>الشهر</t>
  </si>
  <si>
    <t>القسط الشهري</t>
  </si>
  <si>
    <t>رصيد الالتزام أول الشهر</t>
  </si>
  <si>
    <t>الفائدة</t>
  </si>
  <si>
    <t>تخفيض الالتزام</t>
  </si>
  <si>
    <t>رصيد الالتزام آخر الشهر</t>
  </si>
  <si>
    <t>جدول إطفاء (إهلاك) أصل حق الاستخدام (حتى 60 شهراً)</t>
  </si>
  <si>
    <t>رصيد الأصل أول الشهر</t>
  </si>
  <si>
    <t>الإهلاك الشهري (قسط ثابت)</t>
  </si>
  <si>
    <t>رصيد الأصل آخر الشهر</t>
  </si>
  <si>
    <t>ثالثاً: في حال التصنيف كإيجار تشغيلي — مصروف الإيجار بالقسط الثابت (حتى 60 شهراً)</t>
  </si>
  <si>
    <t>لا يُثبت أي أصل أو التزام في قائمة المركز المالي. يُحمَّل مصروف الإيجار بالقسط الثابت (إجمالي المدفوعات ÷ عدد الأشهر)، وأي فرق بينه وبين النقد المدفوع فعلياً يُثبت كإيجار مستحق أو مقدم (حساب مؤقت في قائمة المركز المالي فقط، وليس أصل/التزام إيجار).</t>
  </si>
  <si>
    <t>القسط النقدي الفعلي المدفوع</t>
  </si>
  <si>
    <t>مصروف الإيجار (قسط ثابت)</t>
  </si>
  <si>
    <t>الفرق الشهري (مصروف - نقد)</t>
  </si>
  <si>
    <t>الرصيد المتراكم (مستحق / مقدم)</t>
  </si>
  <si>
    <t>تمويلي</t>
  </si>
  <si>
    <t>info@auditix.com</t>
  </si>
  <si>
    <t>+966 57 983 0058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</si>
</sst>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#,##0.00;\(#,##0.00\);\-"/>
  </numFmts>
  <fonts count="15">
    <font>
      <sz val="11"/>
      <color theme="1"/>
      <name val="Calibri"/>
      <family val="2"/>
      <charset val="1"/>
    </font>
    <font>
      <b/>
      <sz val="14"/>
      <color rgb="FFFFFFFF"/>
      <name val="Aptos Narrow"/>
      <charset val="1"/>
    </font>
    <font>
      <i/>
      <sz val="11"/>
      <color rgb="FF44546A"/>
      <name val="Aptos Narrow"/>
      <charset val="1"/>
    </font>
    <font>
      <b/>
      <sz val="10.5"/>
      <color rgb="FF1F1F1F"/>
      <name val="Aptos Narrow"/>
      <charset val="1"/>
    </font>
    <font>
      <b/>
      <sz val="10.5"/>
      <color rgb="FF0000FF"/>
      <name val="Aptos Narrow"/>
      <charset val="1"/>
    </font>
    <font>
      <b/>
      <sz val="10.5"/>
      <color rgb="FF375623"/>
      <name val="Aptos Narrow"/>
      <charset val="1"/>
    </font>
    <font>
      <i/>
      <sz val="9.5"/>
      <color rgb="FF808080"/>
      <name val="Aptos Narrow"/>
      <charset val="1"/>
    </font>
    <font>
      <b/>
      <sz val="12"/>
      <color rgb="FFFFFFFF"/>
      <name val="Aptos Narrow"/>
      <charset val="1"/>
    </font>
    <font>
      <b/>
      <sz val="10.5"/>
      <color rgb="FFFFFFFF"/>
      <name val="Aptos Narrow"/>
      <charset val="1"/>
    </font>
    <font>
      <sz val="10.5"/>
      <color rgb="FF1F1F1F"/>
      <name val="Aptos Narrow"/>
      <charset val="1"/>
    </font>
    <font>
      <i/>
      <sz val="9.5"/>
      <color rgb="FF595959"/>
      <name val="Aptos Narrow"/>
      <charset val="1"/>
    </font>
    <font>
      <sz val="10"/>
      <name val="FreeSans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sz val="10.5"/>
      <color rgb="FF1F1F1F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rgb="FFE2EFDA"/>
        <bgColor rgb="FFE7E6E6"/>
      </patternFill>
    </fill>
    <fill>
      <patternFill patternType="solid">
        <fgColor rgb="FF2C6C40"/>
        <bgColor rgb="FF2E5C8A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2C6C40"/>
        <bgColor rgb="FF1F4E79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-0.249977111117893"/>
        <bgColor rgb="FFE7E6E6"/>
      </patternFill>
    </fill>
    <fill>
      <patternFill patternType="solid">
        <fgColor theme="6" tint="0.39997558519241921"/>
        <bgColor rgb="FFE7E6E6"/>
      </patternFill>
    </fill>
    <fill>
      <patternFill patternType="solid">
        <fgColor rgb="FF173404"/>
        <bgColor rgb="FF17340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1F4E79"/>
      </top>
      <bottom style="thin">
        <color rgb="FFBFBFB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right" vertical="center" wrapText="1" readingOrder="2"/>
    </xf>
    <xf numFmtId="16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 readingOrder="2"/>
    </xf>
    <xf numFmtId="0" fontId="9" fillId="7" borderId="1" xfId="0" applyFont="1" applyFill="1" applyBorder="1" applyAlignment="1">
      <alignment horizontal="center" vertical="center"/>
    </xf>
    <xf numFmtId="166" fontId="9" fillId="7" borderId="1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right" vertical="center" wrapText="1" readingOrder="2"/>
    </xf>
    <xf numFmtId="166" fontId="3" fillId="8" borderId="2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right" vertical="center" wrapText="1" readingOrder="2"/>
    </xf>
    <xf numFmtId="166" fontId="3" fillId="9" borderId="2" xfId="0" applyNumberFormat="1" applyFont="1" applyFill="1" applyBorder="1" applyAlignment="1">
      <alignment horizontal="center" vertical="center"/>
    </xf>
    <xf numFmtId="0" fontId="9" fillId="7" borderId="0" xfId="0" applyFont="1" applyFill="1" applyAlignment="1" applyProtection="1">
      <alignment horizontal="right" vertical="center" wrapText="1" readingOrder="2"/>
      <protection locked="0"/>
    </xf>
    <xf numFmtId="166" fontId="9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 wrapText="1" readingOrder="2"/>
      <protection locked="0"/>
    </xf>
    <xf numFmtId="166" fontId="9" fillId="0" borderId="1" xfId="0" applyNumberFormat="1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3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10" borderId="0" xfId="0" applyFont="1" applyFill="1" applyAlignment="1">
      <alignment horizontal="center" vertical="center"/>
    </xf>
    <xf numFmtId="0" fontId="14" fillId="7" borderId="0" xfId="0" applyFont="1" applyFill="1" applyAlignment="1" applyProtection="1">
      <alignment horizontal="right" vertical="center" wrapText="1" readingOrder="2"/>
      <protection locked="0"/>
    </xf>
    <xf numFmtId="0" fontId="7" fillId="6" borderId="0" xfId="0" applyFont="1" applyFill="1" applyAlignment="1">
      <alignment horizontal="center" vertical="center" readingOrder="2"/>
    </xf>
    <xf numFmtId="0" fontId="10" fillId="0" borderId="0" xfId="0" applyFont="1" applyAlignment="1">
      <alignment horizontal="right" vertical="center" wrapText="1" readingOrder="2"/>
    </xf>
    <xf numFmtId="0" fontId="1" fillId="4" borderId="0" xfId="0" applyFont="1" applyFill="1" applyAlignment="1">
      <alignment horizontal="center" vertical="center" readingOrder="2"/>
    </xf>
    <xf numFmtId="0" fontId="2" fillId="5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right" vertical="center" wrapText="1" readingOrder="2"/>
    </xf>
  </cellXfs>
  <cellStyles count="1">
    <cellStyle name="Normal" xfId="0" builtinId="0"/>
  </cellStyles>
  <dxfs count="2">
    <dxf>
      <fill>
        <patternFill>
          <bgColor rgb="FFE7E6E6"/>
        </patternFill>
      </fill>
    </dxf>
    <dxf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6FC"/>
      <rgbColor rgb="FF660066"/>
      <rgbColor rgb="FFFF8080"/>
      <rgbColor rgb="FF2E5C8A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44546A"/>
      <rgbColor rgb="FF339966"/>
      <rgbColor rgb="FF003300"/>
      <rgbColor rgb="FF375623"/>
      <rgbColor rgb="FF993300"/>
      <rgbColor rgb="FF993366"/>
      <rgbColor rgb="FF1F4E7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C6C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0</xdr:rowOff>
    </xdr:from>
    <xdr:to>
      <xdr:col>5</xdr:col>
      <xdr:colOff>1157653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02FD6-ECE5-409D-B602-19B130CA1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898747" y="0"/>
          <a:ext cx="8729296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1"/>
  <sheetViews>
    <sheetView showGridLines="0" rightToLeft="1" tabSelected="1" zoomScaleNormal="100" workbookViewId="0">
      <selection activeCell="D17" sqref="D17"/>
    </sheetView>
  </sheetViews>
  <sheetFormatPr defaultColWidth="8.7109375" defaultRowHeight="15"/>
  <cols>
    <col min="1" max="1" width="34" customWidth="1"/>
    <col min="2" max="6" width="20" customWidth="1"/>
    <col min="7" max="7" width="34.140625" customWidth="1"/>
  </cols>
  <sheetData>
    <row r="1" spans="1:7" ht="20.100000000000001" customHeight="1">
      <c r="G1" s="21" t="s">
        <v>37</v>
      </c>
    </row>
    <row r="2" spans="1:7" ht="20.100000000000001" customHeight="1">
      <c r="G2" s="21"/>
    </row>
    <row r="3" spans="1:7" ht="20.100000000000001" customHeight="1">
      <c r="G3" s="21" t="s">
        <v>38</v>
      </c>
    </row>
    <row r="4" spans="1:7" ht="20.100000000000001" customHeight="1">
      <c r="G4" s="21"/>
    </row>
    <row r="8" spans="1:7" ht="25.5" customHeight="1">
      <c r="A8" s="25" t="s">
        <v>0</v>
      </c>
      <c r="B8" s="25"/>
      <c r="C8" s="25"/>
      <c r="D8" s="25"/>
      <c r="E8" s="25"/>
      <c r="F8" s="25"/>
    </row>
    <row r="9" spans="1:7" ht="19.5" customHeight="1">
      <c r="A9" s="26" t="s">
        <v>1</v>
      </c>
      <c r="B9" s="26"/>
      <c r="C9" s="26"/>
      <c r="D9" s="26"/>
      <c r="E9" s="26"/>
      <c r="F9" s="26"/>
    </row>
    <row r="11" spans="1:7" ht="25.5" customHeight="1">
      <c r="A11" s="25" t="s">
        <v>2</v>
      </c>
      <c r="B11" s="25"/>
      <c r="C11" s="25"/>
      <c r="D11" s="25"/>
      <c r="E11" s="25"/>
      <c r="F11" s="25"/>
    </row>
    <row r="13" spans="1:7" ht="19.5" customHeight="1">
      <c r="A13" s="1" t="s">
        <v>3</v>
      </c>
      <c r="D13" s="16" t="s">
        <v>36</v>
      </c>
    </row>
    <row r="14" spans="1:7" ht="19.5" customHeight="1">
      <c r="A14" s="1" t="s">
        <v>4</v>
      </c>
      <c r="D14" s="17">
        <v>24</v>
      </c>
    </row>
    <row r="15" spans="1:7" ht="28.5">
      <c r="A15" s="1" t="s">
        <v>5</v>
      </c>
      <c r="D15" s="18">
        <v>0.08</v>
      </c>
    </row>
    <row r="16" spans="1:7" ht="28.5">
      <c r="A16" s="1" t="s">
        <v>6</v>
      </c>
      <c r="D16" s="19">
        <f>(1+D15)^(1/12)-1</f>
        <v>6.4340301100034303E-3</v>
      </c>
    </row>
    <row r="17" spans="1:6" ht="28.5">
      <c r="A17" s="1" t="s">
        <v>7</v>
      </c>
      <c r="D17" s="17">
        <v>1</v>
      </c>
    </row>
    <row r="18" spans="1:6" ht="28.5">
      <c r="A18" s="1" t="s">
        <v>8</v>
      </c>
      <c r="D18" s="20">
        <v>-100000</v>
      </c>
    </row>
    <row r="20" spans="1:6" ht="15" customHeight="1">
      <c r="A20" s="27" t="s">
        <v>9</v>
      </c>
      <c r="B20" s="27"/>
      <c r="C20" s="27"/>
      <c r="D20" s="27"/>
      <c r="E20" s="27"/>
      <c r="F20" s="27"/>
    </row>
    <row r="22" spans="1:6" ht="21.75" customHeight="1">
      <c r="A22" s="23" t="s">
        <v>10</v>
      </c>
      <c r="B22" s="23"/>
      <c r="C22" s="23"/>
      <c r="D22" s="23"/>
      <c r="E22" s="23"/>
      <c r="F22" s="23"/>
    </row>
    <row r="23" spans="1:6" ht="30" customHeight="1">
      <c r="A23" s="5" t="s">
        <v>11</v>
      </c>
      <c r="B23" s="5" t="s">
        <v>12</v>
      </c>
      <c r="C23" s="5" t="s">
        <v>13</v>
      </c>
    </row>
    <row r="24" spans="1:6">
      <c r="A24" s="2" t="s">
        <v>14</v>
      </c>
      <c r="B24" s="3">
        <f>C24</f>
        <v>2231557.259899843</v>
      </c>
      <c r="C24" s="3">
        <f>PV($D$16,$D$14,$D$18,0,$D$17)</f>
        <v>2231557.259899843</v>
      </c>
    </row>
    <row r="25" spans="1:6">
      <c r="A25" s="22" t="s">
        <v>15</v>
      </c>
      <c r="B25" s="13">
        <v>0</v>
      </c>
      <c r="C25" s="13">
        <v>0</v>
      </c>
    </row>
    <row r="26" spans="1:6">
      <c r="A26" s="14" t="s">
        <v>16</v>
      </c>
      <c r="B26" s="15">
        <v>0</v>
      </c>
      <c r="C26" s="15">
        <v>0</v>
      </c>
    </row>
    <row r="27" spans="1:6">
      <c r="A27" s="12" t="s">
        <v>17</v>
      </c>
      <c r="B27" s="13">
        <v>0</v>
      </c>
      <c r="C27" s="13">
        <v>0</v>
      </c>
    </row>
    <row r="28" spans="1:6">
      <c r="A28" s="10" t="s">
        <v>18</v>
      </c>
      <c r="B28" s="11">
        <f>SUM(B24:B27)</f>
        <v>2231557.259899843</v>
      </c>
      <c r="C28" s="11">
        <f>SUM(C24:C27)</f>
        <v>2231557.259899843</v>
      </c>
    </row>
    <row r="30" spans="1:6" ht="21.75" customHeight="1">
      <c r="A30" s="23" t="s">
        <v>19</v>
      </c>
      <c r="B30" s="23"/>
      <c r="C30" s="23"/>
      <c r="D30" s="23"/>
      <c r="E30" s="23"/>
      <c r="F30" s="23"/>
    </row>
    <row r="31" spans="1:6" ht="30" customHeight="1">
      <c r="A31" s="5" t="s">
        <v>20</v>
      </c>
      <c r="B31" s="5" t="s">
        <v>21</v>
      </c>
      <c r="C31" s="5" t="s">
        <v>22</v>
      </c>
      <c r="D31" s="5" t="s">
        <v>23</v>
      </c>
      <c r="E31" s="5" t="s">
        <v>24</v>
      </c>
      <c r="F31" s="5" t="s">
        <v>25</v>
      </c>
    </row>
    <row r="32" spans="1:6">
      <c r="A32" s="4">
        <v>1</v>
      </c>
      <c r="B32" s="3">
        <f t="shared" ref="B32:B63" si="0">IF($A32&lt;=$D$14,$D$18,"")</f>
        <v>-100000</v>
      </c>
      <c r="C32" s="3">
        <f>IF($A32&lt;=$D$14,$C$24,"")</f>
        <v>2231557.259899843</v>
      </c>
      <c r="D32" s="3">
        <f t="shared" ref="D32:D63" si="1">IF($A32&lt;=$D$14,IF($D$17=1,(C32+B32)*$D$16,C32*$D$16),"")</f>
        <v>13714.503591391998</v>
      </c>
      <c r="E32" s="3">
        <f t="shared" ref="E32:E63" si="2">IF($A32&lt;=$D$14,IF($D$17=1,-B32,-B32-D32),"")</f>
        <v>100000</v>
      </c>
      <c r="F32" s="3">
        <f t="shared" ref="F32:F63" si="3">IF($A32&lt;=$D$14,C32+B32+D32,"")</f>
        <v>2145271.7634912352</v>
      </c>
    </row>
    <row r="33" spans="1:6">
      <c r="A33" s="6">
        <v>2</v>
      </c>
      <c r="B33" s="7">
        <f t="shared" si="0"/>
        <v>-100000</v>
      </c>
      <c r="C33" s="7">
        <f t="shared" ref="C33:C64" si="4">IF($A33&lt;=$D$14,F32,"")</f>
        <v>2145271.7634912352</v>
      </c>
      <c r="D33" s="7">
        <f t="shared" si="1"/>
        <v>13159.340109442423</v>
      </c>
      <c r="E33" s="7">
        <f t="shared" si="2"/>
        <v>100000</v>
      </c>
      <c r="F33" s="7">
        <f t="shared" si="3"/>
        <v>2058431.1036006776</v>
      </c>
    </row>
    <row r="34" spans="1:6">
      <c r="A34" s="4">
        <v>3</v>
      </c>
      <c r="B34" s="3">
        <f t="shared" si="0"/>
        <v>-100000</v>
      </c>
      <c r="C34" s="3">
        <f t="shared" si="4"/>
        <v>2058431.1036006776</v>
      </c>
      <c r="D34" s="3">
        <f t="shared" si="1"/>
        <v>12600.604688934007</v>
      </c>
      <c r="E34" s="3">
        <f t="shared" si="2"/>
        <v>100000</v>
      </c>
      <c r="F34" s="3">
        <f t="shared" si="3"/>
        <v>1971031.7082896116</v>
      </c>
    </row>
    <row r="35" spans="1:6">
      <c r="A35" s="6">
        <v>4</v>
      </c>
      <c r="B35" s="7">
        <f t="shared" si="0"/>
        <v>-100000</v>
      </c>
      <c r="C35" s="7">
        <f t="shared" si="4"/>
        <v>1971031.7082896116</v>
      </c>
      <c r="D35" s="7">
        <f t="shared" si="1"/>
        <v>12038.274347906516</v>
      </c>
      <c r="E35" s="7">
        <f t="shared" si="2"/>
        <v>100000</v>
      </c>
      <c r="F35" s="7">
        <f t="shared" si="3"/>
        <v>1883069.9826375181</v>
      </c>
    </row>
    <row r="36" spans="1:6">
      <c r="A36" s="4">
        <v>5</v>
      </c>
      <c r="B36" s="3">
        <f t="shared" si="0"/>
        <v>-100000</v>
      </c>
      <c r="C36" s="3">
        <f t="shared" si="4"/>
        <v>1883069.9826375181</v>
      </c>
      <c r="D36" s="3">
        <f t="shared" si="1"/>
        <v>11472.325956533085</v>
      </c>
      <c r="E36" s="3">
        <f t="shared" si="2"/>
        <v>100000</v>
      </c>
      <c r="F36" s="3">
        <f t="shared" si="3"/>
        <v>1794542.3085940513</v>
      </c>
    </row>
    <row r="37" spans="1:6">
      <c r="A37" s="6">
        <v>6</v>
      </c>
      <c r="B37" s="7">
        <f t="shared" si="0"/>
        <v>-100000</v>
      </c>
      <c r="C37" s="7">
        <f t="shared" si="4"/>
        <v>1794542.3085940513</v>
      </c>
      <c r="D37" s="7">
        <f t="shared" si="1"/>
        <v>10902.73623616885</v>
      </c>
      <c r="E37" s="7">
        <f t="shared" si="2"/>
        <v>100000</v>
      </c>
      <c r="F37" s="7">
        <f t="shared" si="3"/>
        <v>1705445.0448302201</v>
      </c>
    </row>
    <row r="38" spans="1:6">
      <c r="A38" s="4">
        <v>7</v>
      </c>
      <c r="B38" s="3">
        <f t="shared" si="0"/>
        <v>-100000</v>
      </c>
      <c r="C38" s="3">
        <f t="shared" si="4"/>
        <v>1705445.0448302201</v>
      </c>
      <c r="D38" s="3">
        <f t="shared" si="1"/>
        <v>10329.481758393444</v>
      </c>
      <c r="E38" s="3">
        <f t="shared" si="2"/>
        <v>100000</v>
      </c>
      <c r="F38" s="3">
        <f t="shared" si="3"/>
        <v>1615774.5265886134</v>
      </c>
    </row>
    <row r="39" spans="1:6">
      <c r="A39" s="6">
        <v>8</v>
      </c>
      <c r="B39" s="7">
        <f t="shared" si="0"/>
        <v>-100000</v>
      </c>
      <c r="C39" s="7">
        <f t="shared" si="4"/>
        <v>1615774.5265886134</v>
      </c>
      <c r="D39" s="7">
        <f t="shared" si="1"/>
        <v>9752.5389440473336</v>
      </c>
      <c r="E39" s="7">
        <f t="shared" si="2"/>
        <v>100000</v>
      </c>
      <c r="F39" s="7">
        <f t="shared" si="3"/>
        <v>1525527.0655326608</v>
      </c>
    </row>
    <row r="40" spans="1:6">
      <c r="A40" s="4">
        <v>9</v>
      </c>
      <c r="B40" s="3">
        <f t="shared" si="0"/>
        <v>-100000</v>
      </c>
      <c r="C40" s="3">
        <f t="shared" si="4"/>
        <v>1525527.0655326608</v>
      </c>
      <c r="D40" s="3">
        <f t="shared" si="1"/>
        <v>9171.8840622619737</v>
      </c>
      <c r="E40" s="3">
        <f t="shared" si="2"/>
        <v>100000</v>
      </c>
      <c r="F40" s="3">
        <f t="shared" si="3"/>
        <v>1434698.9495949228</v>
      </c>
    </row>
    <row r="41" spans="1:6">
      <c r="A41" s="6">
        <v>10</v>
      </c>
      <c r="B41" s="7">
        <f t="shared" si="0"/>
        <v>-100000</v>
      </c>
      <c r="C41" s="7">
        <f t="shared" si="4"/>
        <v>1434698.9495949228</v>
      </c>
      <c r="D41" s="7">
        <f t="shared" si="1"/>
        <v>8587.4932294836835</v>
      </c>
      <c r="E41" s="7">
        <f t="shared" si="2"/>
        <v>100000</v>
      </c>
      <c r="F41" s="7">
        <f t="shared" si="3"/>
        <v>1343286.4428244065</v>
      </c>
    </row>
    <row r="42" spans="1:6">
      <c r="A42" s="4">
        <v>11</v>
      </c>
      <c r="B42" s="3">
        <f t="shared" si="0"/>
        <v>-100000</v>
      </c>
      <c r="C42" s="3">
        <f t="shared" si="4"/>
        <v>1343286.4428244065</v>
      </c>
      <c r="D42" s="3">
        <f t="shared" si="1"/>
        <v>7999.3424084912904</v>
      </c>
      <c r="E42" s="3">
        <f t="shared" si="2"/>
        <v>100000</v>
      </c>
      <c r="F42" s="3">
        <f t="shared" si="3"/>
        <v>1251285.7852328978</v>
      </c>
    </row>
    <row r="43" spans="1:6">
      <c r="A43" s="6">
        <v>12</v>
      </c>
      <c r="B43" s="7">
        <f t="shared" si="0"/>
        <v>-100000</v>
      </c>
      <c r="C43" s="7">
        <f t="shared" si="4"/>
        <v>1251285.7852328978</v>
      </c>
      <c r="D43" s="7">
        <f t="shared" si="1"/>
        <v>7407.4074074074069</v>
      </c>
      <c r="E43" s="7">
        <f t="shared" si="2"/>
        <v>100000</v>
      </c>
      <c r="F43" s="7">
        <f t="shared" si="3"/>
        <v>1158693.1926403053</v>
      </c>
    </row>
    <row r="44" spans="1:6">
      <c r="A44" s="4">
        <v>13</v>
      </c>
      <c r="B44" s="3">
        <f t="shared" si="0"/>
        <v>-100000</v>
      </c>
      <c r="C44" s="3">
        <f t="shared" si="4"/>
        <v>1158693.1926403053</v>
      </c>
      <c r="D44" s="3">
        <f t="shared" si="1"/>
        <v>6811.6638787033862</v>
      </c>
      <c r="E44" s="3">
        <f t="shared" si="2"/>
        <v>100000</v>
      </c>
      <c r="F44" s="3">
        <f t="shared" si="3"/>
        <v>1065504.8565190088</v>
      </c>
    </row>
    <row r="45" spans="1:6">
      <c r="A45" s="6">
        <v>14</v>
      </c>
      <c r="B45" s="7">
        <f t="shared" si="0"/>
        <v>-100000</v>
      </c>
      <c r="C45" s="7">
        <f t="shared" si="4"/>
        <v>1065504.8565190088</v>
      </c>
      <c r="D45" s="7">
        <f t="shared" si="1"/>
        <v>6212.0873181978441</v>
      </c>
      <c r="E45" s="7">
        <f t="shared" si="2"/>
        <v>100000</v>
      </c>
      <c r="F45" s="7">
        <f t="shared" si="3"/>
        <v>971716.94383720658</v>
      </c>
    </row>
    <row r="46" spans="1:6">
      <c r="A46" s="4">
        <v>15</v>
      </c>
      <c r="B46" s="3">
        <f t="shared" si="0"/>
        <v>-100000</v>
      </c>
      <c r="C46" s="3">
        <f t="shared" si="4"/>
        <v>971716.94383720658</v>
      </c>
      <c r="D46" s="3">
        <f t="shared" si="1"/>
        <v>5608.6530640487563</v>
      </c>
      <c r="E46" s="3">
        <f t="shared" si="2"/>
        <v>100000</v>
      </c>
      <c r="F46" s="3">
        <f t="shared" si="3"/>
        <v>877325.59690125531</v>
      </c>
    </row>
    <row r="47" spans="1:6">
      <c r="A47" s="6">
        <v>16</v>
      </c>
      <c r="B47" s="7">
        <f t="shared" si="0"/>
        <v>-100000</v>
      </c>
      <c r="C47" s="7">
        <f t="shared" si="4"/>
        <v>877325.59690125531</v>
      </c>
      <c r="D47" s="7">
        <f t="shared" si="1"/>
        <v>5001.3362957390655</v>
      </c>
      <c r="E47" s="7">
        <f t="shared" si="2"/>
        <v>100000</v>
      </c>
      <c r="F47" s="7">
        <f t="shared" si="3"/>
        <v>782326.93319699436</v>
      </c>
    </row>
    <row r="48" spans="1:6">
      <c r="A48" s="4">
        <v>17</v>
      </c>
      <c r="B48" s="3">
        <f t="shared" si="0"/>
        <v>-100000</v>
      </c>
      <c r="C48" s="3">
        <f t="shared" si="4"/>
        <v>782326.93319699436</v>
      </c>
      <c r="D48" s="3">
        <f t="shared" si="1"/>
        <v>4390.1120330557605</v>
      </c>
      <c r="E48" s="3">
        <f t="shared" si="2"/>
        <v>100000</v>
      </c>
      <c r="F48" s="3">
        <f t="shared" si="3"/>
        <v>686717.04523005011</v>
      </c>
    </row>
    <row r="49" spans="1:6">
      <c r="A49" s="6">
        <v>18</v>
      </c>
      <c r="B49" s="7">
        <f t="shared" si="0"/>
        <v>-100000</v>
      </c>
      <c r="C49" s="7">
        <f t="shared" si="4"/>
        <v>686717.04523005011</v>
      </c>
      <c r="D49" s="7">
        <f t="shared" si="1"/>
        <v>3774.9551350623869</v>
      </c>
      <c r="E49" s="7">
        <f t="shared" si="2"/>
        <v>100000</v>
      </c>
      <c r="F49" s="7">
        <f t="shared" si="3"/>
        <v>590492.00036511244</v>
      </c>
    </row>
    <row r="50" spans="1:6">
      <c r="A50" s="4">
        <v>19</v>
      </c>
      <c r="B50" s="3">
        <f t="shared" si="0"/>
        <v>-100000</v>
      </c>
      <c r="C50" s="3">
        <f t="shared" si="4"/>
        <v>590492.00036511244</v>
      </c>
      <c r="D50" s="3">
        <f t="shared" si="1"/>
        <v>3155.840299064947</v>
      </c>
      <c r="E50" s="3">
        <f t="shared" si="2"/>
        <v>100000</v>
      </c>
      <c r="F50" s="3">
        <f t="shared" si="3"/>
        <v>493647.84066417738</v>
      </c>
    </row>
    <row r="51" spans="1:6">
      <c r="A51" s="6">
        <v>20</v>
      </c>
      <c r="B51" s="7">
        <f t="shared" si="0"/>
        <v>-100000</v>
      </c>
      <c r="C51" s="7">
        <f t="shared" si="4"/>
        <v>493647.84066417738</v>
      </c>
      <c r="D51" s="7">
        <f t="shared" si="1"/>
        <v>2532.7420595711501</v>
      </c>
      <c r="E51" s="7">
        <f t="shared" si="2"/>
        <v>100000</v>
      </c>
      <c r="F51" s="7">
        <f t="shared" si="3"/>
        <v>396180.58272374852</v>
      </c>
    </row>
    <row r="52" spans="1:6">
      <c r="A52" s="4">
        <v>21</v>
      </c>
      <c r="B52" s="3">
        <f t="shared" si="0"/>
        <v>-100000</v>
      </c>
      <c r="C52" s="3">
        <f t="shared" si="4"/>
        <v>396180.58272374852</v>
      </c>
      <c r="D52" s="3">
        <f t="shared" si="1"/>
        <v>1905.6347872429599</v>
      </c>
      <c r="E52" s="3">
        <f t="shared" si="2"/>
        <v>100000</v>
      </c>
      <c r="F52" s="3">
        <f t="shared" si="3"/>
        <v>298086.2175109915</v>
      </c>
    </row>
    <row r="53" spans="1:6">
      <c r="A53" s="6">
        <v>22</v>
      </c>
      <c r="B53" s="7">
        <f t="shared" si="0"/>
        <v>-100000</v>
      </c>
      <c r="C53" s="7">
        <f t="shared" si="4"/>
        <v>298086.2175109915</v>
      </c>
      <c r="D53" s="7">
        <f t="shared" si="1"/>
        <v>1274.492687842408</v>
      </c>
      <c r="E53" s="7">
        <f t="shared" si="2"/>
        <v>100000</v>
      </c>
      <c r="F53" s="7">
        <f t="shared" si="3"/>
        <v>199360.7101988339</v>
      </c>
    </row>
    <row r="54" spans="1:6">
      <c r="A54" s="4">
        <v>23</v>
      </c>
      <c r="B54" s="3">
        <f t="shared" si="0"/>
        <v>-100000</v>
      </c>
      <c r="C54" s="3">
        <f t="shared" si="4"/>
        <v>199360.7101988339</v>
      </c>
      <c r="D54" s="3">
        <f t="shared" si="1"/>
        <v>639.28980117062224</v>
      </c>
      <c r="E54" s="3">
        <f t="shared" si="2"/>
        <v>100000</v>
      </c>
      <c r="F54" s="3">
        <f t="shared" si="3"/>
        <v>100000.00000000453</v>
      </c>
    </row>
    <row r="55" spans="1:6">
      <c r="A55" s="6">
        <v>24</v>
      </c>
      <c r="B55" s="7">
        <f t="shared" si="0"/>
        <v>-100000</v>
      </c>
      <c r="C55" s="7">
        <f t="shared" si="4"/>
        <v>100000.00000000453</v>
      </c>
      <c r="D55" s="7">
        <f t="shared" si="1"/>
        <v>2.9118140289371758E-11</v>
      </c>
      <c r="E55" s="7">
        <f t="shared" si="2"/>
        <v>100000</v>
      </c>
      <c r="F55" s="7">
        <f t="shared" si="3"/>
        <v>4.5547637763114631E-9</v>
      </c>
    </row>
    <row r="56" spans="1:6">
      <c r="A56" s="4">
        <v>25</v>
      </c>
      <c r="B56" s="3" t="str">
        <f t="shared" si="0"/>
        <v/>
      </c>
      <c r="C56" s="3" t="str">
        <f t="shared" si="4"/>
        <v/>
      </c>
      <c r="D56" s="3" t="str">
        <f t="shared" si="1"/>
        <v/>
      </c>
      <c r="E56" s="3" t="str">
        <f t="shared" si="2"/>
        <v/>
      </c>
      <c r="F56" s="3" t="str">
        <f t="shared" si="3"/>
        <v/>
      </c>
    </row>
    <row r="57" spans="1:6">
      <c r="A57" s="6">
        <v>26</v>
      </c>
      <c r="B57" s="7" t="str">
        <f t="shared" si="0"/>
        <v/>
      </c>
      <c r="C57" s="7" t="str">
        <f t="shared" si="4"/>
        <v/>
      </c>
      <c r="D57" s="7" t="str">
        <f t="shared" si="1"/>
        <v/>
      </c>
      <c r="E57" s="7" t="str">
        <f t="shared" si="2"/>
        <v/>
      </c>
      <c r="F57" s="7" t="str">
        <f t="shared" si="3"/>
        <v/>
      </c>
    </row>
    <row r="58" spans="1:6">
      <c r="A58" s="4">
        <v>27</v>
      </c>
      <c r="B58" s="3" t="str">
        <f t="shared" si="0"/>
        <v/>
      </c>
      <c r="C58" s="3" t="str">
        <f t="shared" si="4"/>
        <v/>
      </c>
      <c r="D58" s="3" t="str">
        <f t="shared" si="1"/>
        <v/>
      </c>
      <c r="E58" s="3" t="str">
        <f t="shared" si="2"/>
        <v/>
      </c>
      <c r="F58" s="3" t="str">
        <f t="shared" si="3"/>
        <v/>
      </c>
    </row>
    <row r="59" spans="1:6">
      <c r="A59" s="6">
        <v>28</v>
      </c>
      <c r="B59" s="7" t="str">
        <f t="shared" si="0"/>
        <v/>
      </c>
      <c r="C59" s="7" t="str">
        <f t="shared" si="4"/>
        <v/>
      </c>
      <c r="D59" s="7" t="str">
        <f t="shared" si="1"/>
        <v/>
      </c>
      <c r="E59" s="7" t="str">
        <f t="shared" si="2"/>
        <v/>
      </c>
      <c r="F59" s="7" t="str">
        <f t="shared" si="3"/>
        <v/>
      </c>
    </row>
    <row r="60" spans="1:6">
      <c r="A60" s="4">
        <v>29</v>
      </c>
      <c r="B60" s="3" t="str">
        <f t="shared" si="0"/>
        <v/>
      </c>
      <c r="C60" s="3" t="str">
        <f t="shared" si="4"/>
        <v/>
      </c>
      <c r="D60" s="3" t="str">
        <f t="shared" si="1"/>
        <v/>
      </c>
      <c r="E60" s="3" t="str">
        <f t="shared" si="2"/>
        <v/>
      </c>
      <c r="F60" s="3" t="str">
        <f t="shared" si="3"/>
        <v/>
      </c>
    </row>
    <row r="61" spans="1:6">
      <c r="A61" s="6">
        <v>30</v>
      </c>
      <c r="B61" s="7" t="str">
        <f t="shared" si="0"/>
        <v/>
      </c>
      <c r="C61" s="7" t="str">
        <f t="shared" si="4"/>
        <v/>
      </c>
      <c r="D61" s="7" t="str">
        <f t="shared" si="1"/>
        <v/>
      </c>
      <c r="E61" s="7" t="str">
        <f t="shared" si="2"/>
        <v/>
      </c>
      <c r="F61" s="7" t="str">
        <f t="shared" si="3"/>
        <v/>
      </c>
    </row>
    <row r="62" spans="1:6">
      <c r="A62" s="4">
        <v>31</v>
      </c>
      <c r="B62" s="3" t="str">
        <f t="shared" si="0"/>
        <v/>
      </c>
      <c r="C62" s="3" t="str">
        <f t="shared" si="4"/>
        <v/>
      </c>
      <c r="D62" s="3" t="str">
        <f t="shared" si="1"/>
        <v/>
      </c>
      <c r="E62" s="3" t="str">
        <f t="shared" si="2"/>
        <v/>
      </c>
      <c r="F62" s="3" t="str">
        <f t="shared" si="3"/>
        <v/>
      </c>
    </row>
    <row r="63" spans="1:6">
      <c r="A63" s="6">
        <v>32</v>
      </c>
      <c r="B63" s="7" t="str">
        <f t="shared" si="0"/>
        <v/>
      </c>
      <c r="C63" s="7" t="str">
        <f t="shared" si="4"/>
        <v/>
      </c>
      <c r="D63" s="7" t="str">
        <f t="shared" si="1"/>
        <v/>
      </c>
      <c r="E63" s="7" t="str">
        <f t="shared" si="2"/>
        <v/>
      </c>
      <c r="F63" s="7" t="str">
        <f t="shared" si="3"/>
        <v/>
      </c>
    </row>
    <row r="64" spans="1:6">
      <c r="A64" s="4">
        <v>33</v>
      </c>
      <c r="B64" s="3" t="str">
        <f t="shared" ref="B64:B91" si="5">IF($A64&lt;=$D$14,$D$18,"")</f>
        <v/>
      </c>
      <c r="C64" s="3" t="str">
        <f t="shared" si="4"/>
        <v/>
      </c>
      <c r="D64" s="3" t="str">
        <f t="shared" ref="D64:D91" si="6">IF($A64&lt;=$D$14,IF($D$17=1,(C64+B64)*$D$16,C64*$D$16),"")</f>
        <v/>
      </c>
      <c r="E64" s="3" t="str">
        <f t="shared" ref="E64:E91" si="7">IF($A64&lt;=$D$14,IF($D$17=1,-B64,-B64-D64),"")</f>
        <v/>
      </c>
      <c r="F64" s="3" t="str">
        <f t="shared" ref="F64:F91" si="8">IF($A64&lt;=$D$14,C64+B64+D64,"")</f>
        <v/>
      </c>
    </row>
    <row r="65" spans="1:6">
      <c r="A65" s="6">
        <v>34</v>
      </c>
      <c r="B65" s="7" t="str">
        <f t="shared" si="5"/>
        <v/>
      </c>
      <c r="C65" s="7" t="str">
        <f t="shared" ref="C65:C91" si="9">IF($A65&lt;=$D$14,F64,"")</f>
        <v/>
      </c>
      <c r="D65" s="7" t="str">
        <f t="shared" si="6"/>
        <v/>
      </c>
      <c r="E65" s="7" t="str">
        <f t="shared" si="7"/>
        <v/>
      </c>
      <c r="F65" s="7" t="str">
        <f t="shared" si="8"/>
        <v/>
      </c>
    </row>
    <row r="66" spans="1:6">
      <c r="A66" s="4">
        <v>35</v>
      </c>
      <c r="B66" s="3" t="str">
        <f t="shared" si="5"/>
        <v/>
      </c>
      <c r="C66" s="3" t="str">
        <f t="shared" si="9"/>
        <v/>
      </c>
      <c r="D66" s="3" t="str">
        <f t="shared" si="6"/>
        <v/>
      </c>
      <c r="E66" s="3" t="str">
        <f t="shared" si="7"/>
        <v/>
      </c>
      <c r="F66" s="3" t="str">
        <f t="shared" si="8"/>
        <v/>
      </c>
    </row>
    <row r="67" spans="1:6">
      <c r="A67" s="6">
        <v>36</v>
      </c>
      <c r="B67" s="7" t="str">
        <f t="shared" si="5"/>
        <v/>
      </c>
      <c r="C67" s="7" t="str">
        <f t="shared" si="9"/>
        <v/>
      </c>
      <c r="D67" s="7" t="str">
        <f t="shared" si="6"/>
        <v/>
      </c>
      <c r="E67" s="7" t="str">
        <f t="shared" si="7"/>
        <v/>
      </c>
      <c r="F67" s="7" t="str">
        <f t="shared" si="8"/>
        <v/>
      </c>
    </row>
    <row r="68" spans="1:6">
      <c r="A68" s="4">
        <v>37</v>
      </c>
      <c r="B68" s="3" t="str">
        <f t="shared" si="5"/>
        <v/>
      </c>
      <c r="C68" s="3" t="str">
        <f t="shared" si="9"/>
        <v/>
      </c>
      <c r="D68" s="3" t="str">
        <f t="shared" si="6"/>
        <v/>
      </c>
      <c r="E68" s="3" t="str">
        <f t="shared" si="7"/>
        <v/>
      </c>
      <c r="F68" s="3" t="str">
        <f t="shared" si="8"/>
        <v/>
      </c>
    </row>
    <row r="69" spans="1:6">
      <c r="A69" s="6">
        <v>38</v>
      </c>
      <c r="B69" s="7" t="str">
        <f t="shared" si="5"/>
        <v/>
      </c>
      <c r="C69" s="7" t="str">
        <f t="shared" si="9"/>
        <v/>
      </c>
      <c r="D69" s="7" t="str">
        <f t="shared" si="6"/>
        <v/>
      </c>
      <c r="E69" s="7" t="str">
        <f t="shared" si="7"/>
        <v/>
      </c>
      <c r="F69" s="7" t="str">
        <f t="shared" si="8"/>
        <v/>
      </c>
    </row>
    <row r="70" spans="1:6">
      <c r="A70" s="4">
        <v>39</v>
      </c>
      <c r="B70" s="3" t="str">
        <f t="shared" si="5"/>
        <v/>
      </c>
      <c r="C70" s="3" t="str">
        <f t="shared" si="9"/>
        <v/>
      </c>
      <c r="D70" s="3" t="str">
        <f t="shared" si="6"/>
        <v/>
      </c>
      <c r="E70" s="3" t="str">
        <f t="shared" si="7"/>
        <v/>
      </c>
      <c r="F70" s="3" t="str">
        <f t="shared" si="8"/>
        <v/>
      </c>
    </row>
    <row r="71" spans="1:6">
      <c r="A71" s="6">
        <v>40</v>
      </c>
      <c r="B71" s="7" t="str">
        <f t="shared" si="5"/>
        <v/>
      </c>
      <c r="C71" s="7" t="str">
        <f t="shared" si="9"/>
        <v/>
      </c>
      <c r="D71" s="7" t="str">
        <f t="shared" si="6"/>
        <v/>
      </c>
      <c r="E71" s="7" t="str">
        <f t="shared" si="7"/>
        <v/>
      </c>
      <c r="F71" s="7" t="str">
        <f t="shared" si="8"/>
        <v/>
      </c>
    </row>
    <row r="72" spans="1:6">
      <c r="A72" s="4">
        <v>41</v>
      </c>
      <c r="B72" s="3" t="str">
        <f t="shared" si="5"/>
        <v/>
      </c>
      <c r="C72" s="3" t="str">
        <f t="shared" si="9"/>
        <v/>
      </c>
      <c r="D72" s="3" t="str">
        <f t="shared" si="6"/>
        <v/>
      </c>
      <c r="E72" s="3" t="str">
        <f t="shared" si="7"/>
        <v/>
      </c>
      <c r="F72" s="3" t="str">
        <f t="shared" si="8"/>
        <v/>
      </c>
    </row>
    <row r="73" spans="1:6">
      <c r="A73" s="6">
        <v>42</v>
      </c>
      <c r="B73" s="7" t="str">
        <f t="shared" si="5"/>
        <v/>
      </c>
      <c r="C73" s="7" t="str">
        <f t="shared" si="9"/>
        <v/>
      </c>
      <c r="D73" s="7" t="str">
        <f t="shared" si="6"/>
        <v/>
      </c>
      <c r="E73" s="7" t="str">
        <f t="shared" si="7"/>
        <v/>
      </c>
      <c r="F73" s="7" t="str">
        <f t="shared" si="8"/>
        <v/>
      </c>
    </row>
    <row r="74" spans="1:6">
      <c r="A74" s="4">
        <v>43</v>
      </c>
      <c r="B74" s="3" t="str">
        <f t="shared" si="5"/>
        <v/>
      </c>
      <c r="C74" s="3" t="str">
        <f t="shared" si="9"/>
        <v/>
      </c>
      <c r="D74" s="3" t="str">
        <f t="shared" si="6"/>
        <v/>
      </c>
      <c r="E74" s="3" t="str">
        <f t="shared" si="7"/>
        <v/>
      </c>
      <c r="F74" s="3" t="str">
        <f t="shared" si="8"/>
        <v/>
      </c>
    </row>
    <row r="75" spans="1:6">
      <c r="A75" s="6">
        <v>44</v>
      </c>
      <c r="B75" s="7" t="str">
        <f t="shared" si="5"/>
        <v/>
      </c>
      <c r="C75" s="7" t="str">
        <f t="shared" si="9"/>
        <v/>
      </c>
      <c r="D75" s="7" t="str">
        <f t="shared" si="6"/>
        <v/>
      </c>
      <c r="E75" s="7" t="str">
        <f t="shared" si="7"/>
        <v/>
      </c>
      <c r="F75" s="7" t="str">
        <f t="shared" si="8"/>
        <v/>
      </c>
    </row>
    <row r="76" spans="1:6">
      <c r="A76" s="4">
        <v>45</v>
      </c>
      <c r="B76" s="3" t="str">
        <f t="shared" si="5"/>
        <v/>
      </c>
      <c r="C76" s="3" t="str">
        <f t="shared" si="9"/>
        <v/>
      </c>
      <c r="D76" s="3" t="str">
        <f t="shared" si="6"/>
        <v/>
      </c>
      <c r="E76" s="3" t="str">
        <f t="shared" si="7"/>
        <v/>
      </c>
      <c r="F76" s="3" t="str">
        <f t="shared" si="8"/>
        <v/>
      </c>
    </row>
    <row r="77" spans="1:6">
      <c r="A77" s="6">
        <v>46</v>
      </c>
      <c r="B77" s="7" t="str">
        <f t="shared" si="5"/>
        <v/>
      </c>
      <c r="C77" s="7" t="str">
        <f t="shared" si="9"/>
        <v/>
      </c>
      <c r="D77" s="7" t="str">
        <f t="shared" si="6"/>
        <v/>
      </c>
      <c r="E77" s="7" t="str">
        <f t="shared" si="7"/>
        <v/>
      </c>
      <c r="F77" s="7" t="str">
        <f t="shared" si="8"/>
        <v/>
      </c>
    </row>
    <row r="78" spans="1:6">
      <c r="A78" s="4">
        <v>47</v>
      </c>
      <c r="B78" s="3" t="str">
        <f t="shared" si="5"/>
        <v/>
      </c>
      <c r="C78" s="3" t="str">
        <f t="shared" si="9"/>
        <v/>
      </c>
      <c r="D78" s="3" t="str">
        <f t="shared" si="6"/>
        <v/>
      </c>
      <c r="E78" s="3" t="str">
        <f t="shared" si="7"/>
        <v/>
      </c>
      <c r="F78" s="3" t="str">
        <f t="shared" si="8"/>
        <v/>
      </c>
    </row>
    <row r="79" spans="1:6">
      <c r="A79" s="6">
        <v>48</v>
      </c>
      <c r="B79" s="7" t="str">
        <f t="shared" si="5"/>
        <v/>
      </c>
      <c r="C79" s="7" t="str">
        <f t="shared" si="9"/>
        <v/>
      </c>
      <c r="D79" s="7" t="str">
        <f t="shared" si="6"/>
        <v/>
      </c>
      <c r="E79" s="7" t="str">
        <f t="shared" si="7"/>
        <v/>
      </c>
      <c r="F79" s="7" t="str">
        <f t="shared" si="8"/>
        <v/>
      </c>
    </row>
    <row r="80" spans="1:6">
      <c r="A80" s="4">
        <v>49</v>
      </c>
      <c r="B80" s="3" t="str">
        <f t="shared" si="5"/>
        <v/>
      </c>
      <c r="C80" s="3" t="str">
        <f t="shared" si="9"/>
        <v/>
      </c>
      <c r="D80" s="3" t="str">
        <f t="shared" si="6"/>
        <v/>
      </c>
      <c r="E80" s="3" t="str">
        <f t="shared" si="7"/>
        <v/>
      </c>
      <c r="F80" s="3" t="str">
        <f t="shared" si="8"/>
        <v/>
      </c>
    </row>
    <row r="81" spans="1:6">
      <c r="A81" s="6">
        <v>50</v>
      </c>
      <c r="B81" s="7" t="str">
        <f t="shared" si="5"/>
        <v/>
      </c>
      <c r="C81" s="7" t="str">
        <f t="shared" si="9"/>
        <v/>
      </c>
      <c r="D81" s="7" t="str">
        <f t="shared" si="6"/>
        <v/>
      </c>
      <c r="E81" s="7" t="str">
        <f t="shared" si="7"/>
        <v/>
      </c>
      <c r="F81" s="7" t="str">
        <f t="shared" si="8"/>
        <v/>
      </c>
    </row>
    <row r="82" spans="1:6">
      <c r="A82" s="4">
        <v>51</v>
      </c>
      <c r="B82" s="3" t="str">
        <f t="shared" si="5"/>
        <v/>
      </c>
      <c r="C82" s="3" t="str">
        <f t="shared" si="9"/>
        <v/>
      </c>
      <c r="D82" s="3" t="str">
        <f t="shared" si="6"/>
        <v/>
      </c>
      <c r="E82" s="3" t="str">
        <f t="shared" si="7"/>
        <v/>
      </c>
      <c r="F82" s="3" t="str">
        <f t="shared" si="8"/>
        <v/>
      </c>
    </row>
    <row r="83" spans="1:6">
      <c r="A83" s="6">
        <v>52</v>
      </c>
      <c r="B83" s="7" t="str">
        <f t="shared" si="5"/>
        <v/>
      </c>
      <c r="C83" s="7" t="str">
        <f t="shared" si="9"/>
        <v/>
      </c>
      <c r="D83" s="7" t="str">
        <f t="shared" si="6"/>
        <v/>
      </c>
      <c r="E83" s="7" t="str">
        <f t="shared" si="7"/>
        <v/>
      </c>
      <c r="F83" s="7" t="str">
        <f t="shared" si="8"/>
        <v/>
      </c>
    </row>
    <row r="84" spans="1:6">
      <c r="A84" s="4">
        <v>53</v>
      </c>
      <c r="B84" s="3" t="str">
        <f t="shared" si="5"/>
        <v/>
      </c>
      <c r="C84" s="3" t="str">
        <f t="shared" si="9"/>
        <v/>
      </c>
      <c r="D84" s="3" t="str">
        <f t="shared" si="6"/>
        <v/>
      </c>
      <c r="E84" s="3" t="str">
        <f t="shared" si="7"/>
        <v/>
      </c>
      <c r="F84" s="3" t="str">
        <f t="shared" si="8"/>
        <v/>
      </c>
    </row>
    <row r="85" spans="1:6">
      <c r="A85" s="6">
        <v>54</v>
      </c>
      <c r="B85" s="7" t="str">
        <f t="shared" si="5"/>
        <v/>
      </c>
      <c r="C85" s="7" t="str">
        <f t="shared" si="9"/>
        <v/>
      </c>
      <c r="D85" s="7" t="str">
        <f t="shared" si="6"/>
        <v/>
      </c>
      <c r="E85" s="7" t="str">
        <f t="shared" si="7"/>
        <v/>
      </c>
      <c r="F85" s="7" t="str">
        <f t="shared" si="8"/>
        <v/>
      </c>
    </row>
    <row r="86" spans="1:6">
      <c r="A86" s="4">
        <v>55</v>
      </c>
      <c r="B86" s="3" t="str">
        <f t="shared" si="5"/>
        <v/>
      </c>
      <c r="C86" s="3" t="str">
        <f t="shared" si="9"/>
        <v/>
      </c>
      <c r="D86" s="3" t="str">
        <f t="shared" si="6"/>
        <v/>
      </c>
      <c r="E86" s="3" t="str">
        <f t="shared" si="7"/>
        <v/>
      </c>
      <c r="F86" s="3" t="str">
        <f t="shared" si="8"/>
        <v/>
      </c>
    </row>
    <row r="87" spans="1:6">
      <c r="A87" s="6">
        <v>56</v>
      </c>
      <c r="B87" s="7" t="str">
        <f t="shared" si="5"/>
        <v/>
      </c>
      <c r="C87" s="7" t="str">
        <f t="shared" si="9"/>
        <v/>
      </c>
      <c r="D87" s="7" t="str">
        <f t="shared" si="6"/>
        <v/>
      </c>
      <c r="E87" s="7" t="str">
        <f t="shared" si="7"/>
        <v/>
      </c>
      <c r="F87" s="7" t="str">
        <f t="shared" si="8"/>
        <v/>
      </c>
    </row>
    <row r="88" spans="1:6">
      <c r="A88" s="4">
        <v>57</v>
      </c>
      <c r="B88" s="3" t="str">
        <f t="shared" si="5"/>
        <v/>
      </c>
      <c r="C88" s="3" t="str">
        <f t="shared" si="9"/>
        <v/>
      </c>
      <c r="D88" s="3" t="str">
        <f t="shared" si="6"/>
        <v/>
      </c>
      <c r="E88" s="3" t="str">
        <f t="shared" si="7"/>
        <v/>
      </c>
      <c r="F88" s="3" t="str">
        <f t="shared" si="8"/>
        <v/>
      </c>
    </row>
    <row r="89" spans="1:6">
      <c r="A89" s="6">
        <v>58</v>
      </c>
      <c r="B89" s="7" t="str">
        <f t="shared" si="5"/>
        <v/>
      </c>
      <c r="C89" s="7" t="str">
        <f t="shared" si="9"/>
        <v/>
      </c>
      <c r="D89" s="7" t="str">
        <f t="shared" si="6"/>
        <v/>
      </c>
      <c r="E89" s="7" t="str">
        <f t="shared" si="7"/>
        <v/>
      </c>
      <c r="F89" s="7" t="str">
        <f t="shared" si="8"/>
        <v/>
      </c>
    </row>
    <row r="90" spans="1:6">
      <c r="A90" s="4">
        <v>59</v>
      </c>
      <c r="B90" s="3" t="str">
        <f t="shared" si="5"/>
        <v/>
      </c>
      <c r="C90" s="3" t="str">
        <f t="shared" si="9"/>
        <v/>
      </c>
      <c r="D90" s="3" t="str">
        <f t="shared" si="6"/>
        <v/>
      </c>
      <c r="E90" s="3" t="str">
        <f t="shared" si="7"/>
        <v/>
      </c>
      <c r="F90" s="3" t="str">
        <f t="shared" si="8"/>
        <v/>
      </c>
    </row>
    <row r="91" spans="1:6">
      <c r="A91" s="6">
        <v>60</v>
      </c>
      <c r="B91" s="7" t="str">
        <f t="shared" si="5"/>
        <v/>
      </c>
      <c r="C91" s="7" t="str">
        <f t="shared" si="9"/>
        <v/>
      </c>
      <c r="D91" s="7" t="str">
        <f t="shared" si="6"/>
        <v/>
      </c>
      <c r="E91" s="7" t="str">
        <f t="shared" si="7"/>
        <v/>
      </c>
      <c r="F91" s="7" t="str">
        <f t="shared" si="8"/>
        <v/>
      </c>
    </row>
    <row r="93" spans="1:6" ht="21.75" customHeight="1">
      <c r="A93" s="23" t="s">
        <v>26</v>
      </c>
      <c r="B93" s="23"/>
      <c r="C93" s="23"/>
      <c r="D93" s="23"/>
      <c r="E93" s="23"/>
      <c r="F93" s="23"/>
    </row>
    <row r="94" spans="1:6" ht="21.75" customHeight="1"/>
    <row r="95" spans="1:6" ht="30" customHeight="1">
      <c r="A95" s="5" t="s">
        <v>20</v>
      </c>
      <c r="B95" s="5" t="s">
        <v>27</v>
      </c>
      <c r="C95" s="5" t="s">
        <v>28</v>
      </c>
      <c r="D95" s="5" t="s">
        <v>29</v>
      </c>
    </row>
    <row r="96" spans="1:6">
      <c r="A96" s="4">
        <v>1</v>
      </c>
      <c r="B96" s="3">
        <f>IF($A96&lt;=$D$14,$B$28,"")</f>
        <v>2231557.259899843</v>
      </c>
      <c r="C96" s="3">
        <f t="shared" ref="C96:C127" si="10">IF($A96&lt;=$D$14,$B$28/$D$14,"")</f>
        <v>92981.552495826792</v>
      </c>
      <c r="D96" s="3">
        <f t="shared" ref="D96:D127" si="11">IF($A96&lt;=$D$14,B96-C96,"")</f>
        <v>2138575.7074040161</v>
      </c>
    </row>
    <row r="97" spans="1:4">
      <c r="A97" s="6">
        <v>2</v>
      </c>
      <c r="B97" s="7">
        <f t="shared" ref="B97:B128" si="12">IF($A97&lt;=$D$14,D96,"")</f>
        <v>2138575.7074040161</v>
      </c>
      <c r="C97" s="7">
        <f t="shared" si="10"/>
        <v>92981.552495826792</v>
      </c>
      <c r="D97" s="7">
        <f t="shared" si="11"/>
        <v>2045594.1549081893</v>
      </c>
    </row>
    <row r="98" spans="1:4">
      <c r="A98" s="4">
        <v>3</v>
      </c>
      <c r="B98" s="3">
        <f t="shared" si="12"/>
        <v>2045594.1549081893</v>
      </c>
      <c r="C98" s="3">
        <f t="shared" si="10"/>
        <v>92981.552495826792</v>
      </c>
      <c r="D98" s="3">
        <f t="shared" si="11"/>
        <v>1952612.6024123626</v>
      </c>
    </row>
    <row r="99" spans="1:4">
      <c r="A99" s="6">
        <v>4</v>
      </c>
      <c r="B99" s="7">
        <f t="shared" si="12"/>
        <v>1952612.6024123626</v>
      </c>
      <c r="C99" s="7">
        <f t="shared" si="10"/>
        <v>92981.552495826792</v>
      </c>
      <c r="D99" s="7">
        <f t="shared" si="11"/>
        <v>1859631.0499165358</v>
      </c>
    </row>
    <row r="100" spans="1:4">
      <c r="A100" s="4">
        <v>5</v>
      </c>
      <c r="B100" s="3">
        <f t="shared" si="12"/>
        <v>1859631.0499165358</v>
      </c>
      <c r="C100" s="3">
        <f t="shared" si="10"/>
        <v>92981.552495826792</v>
      </c>
      <c r="D100" s="3">
        <f t="shared" si="11"/>
        <v>1766649.4974207091</v>
      </c>
    </row>
    <row r="101" spans="1:4">
      <c r="A101" s="6">
        <v>6</v>
      </c>
      <c r="B101" s="7">
        <f t="shared" si="12"/>
        <v>1766649.4974207091</v>
      </c>
      <c r="C101" s="7">
        <f t="shared" si="10"/>
        <v>92981.552495826792</v>
      </c>
      <c r="D101" s="7">
        <f t="shared" si="11"/>
        <v>1673667.9449248824</v>
      </c>
    </row>
    <row r="102" spans="1:4">
      <c r="A102" s="4">
        <v>7</v>
      </c>
      <c r="B102" s="3">
        <f t="shared" si="12"/>
        <v>1673667.9449248824</v>
      </c>
      <c r="C102" s="3">
        <f t="shared" si="10"/>
        <v>92981.552495826792</v>
      </c>
      <c r="D102" s="3">
        <f t="shared" si="11"/>
        <v>1580686.3924290556</v>
      </c>
    </row>
    <row r="103" spans="1:4">
      <c r="A103" s="6">
        <v>8</v>
      </c>
      <c r="B103" s="7">
        <f t="shared" si="12"/>
        <v>1580686.3924290556</v>
      </c>
      <c r="C103" s="7">
        <f t="shared" si="10"/>
        <v>92981.552495826792</v>
      </c>
      <c r="D103" s="7">
        <f t="shared" si="11"/>
        <v>1487704.8399332289</v>
      </c>
    </row>
    <row r="104" spans="1:4">
      <c r="A104" s="4">
        <v>9</v>
      </c>
      <c r="B104" s="3">
        <f t="shared" si="12"/>
        <v>1487704.8399332289</v>
      </c>
      <c r="C104" s="3">
        <f t="shared" si="10"/>
        <v>92981.552495826792</v>
      </c>
      <c r="D104" s="3">
        <f t="shared" si="11"/>
        <v>1394723.2874374022</v>
      </c>
    </row>
    <row r="105" spans="1:4">
      <c r="A105" s="6">
        <v>10</v>
      </c>
      <c r="B105" s="7">
        <f t="shared" si="12"/>
        <v>1394723.2874374022</v>
      </c>
      <c r="C105" s="7">
        <f t="shared" si="10"/>
        <v>92981.552495826792</v>
      </c>
      <c r="D105" s="7">
        <f t="shared" si="11"/>
        <v>1301741.7349415754</v>
      </c>
    </row>
    <row r="106" spans="1:4">
      <c r="A106" s="4">
        <v>11</v>
      </c>
      <c r="B106" s="3">
        <f t="shared" si="12"/>
        <v>1301741.7349415754</v>
      </c>
      <c r="C106" s="3">
        <f t="shared" si="10"/>
        <v>92981.552495826792</v>
      </c>
      <c r="D106" s="3">
        <f t="shared" si="11"/>
        <v>1208760.1824457487</v>
      </c>
    </row>
    <row r="107" spans="1:4">
      <c r="A107" s="6">
        <v>12</v>
      </c>
      <c r="B107" s="7">
        <f t="shared" si="12"/>
        <v>1208760.1824457487</v>
      </c>
      <c r="C107" s="7">
        <f t="shared" si="10"/>
        <v>92981.552495826792</v>
      </c>
      <c r="D107" s="7">
        <f t="shared" si="11"/>
        <v>1115778.629949922</v>
      </c>
    </row>
    <row r="108" spans="1:4">
      <c r="A108" s="4">
        <v>13</v>
      </c>
      <c r="B108" s="3">
        <f t="shared" si="12"/>
        <v>1115778.629949922</v>
      </c>
      <c r="C108" s="3">
        <f t="shared" si="10"/>
        <v>92981.552495826792</v>
      </c>
      <c r="D108" s="3">
        <f t="shared" si="11"/>
        <v>1022797.0774540952</v>
      </c>
    </row>
    <row r="109" spans="1:4">
      <c r="A109" s="6">
        <v>14</v>
      </c>
      <c r="B109" s="7">
        <f t="shared" si="12"/>
        <v>1022797.0774540952</v>
      </c>
      <c r="C109" s="7">
        <f t="shared" si="10"/>
        <v>92981.552495826792</v>
      </c>
      <c r="D109" s="7">
        <f t="shared" si="11"/>
        <v>929815.52495826851</v>
      </c>
    </row>
    <row r="110" spans="1:4">
      <c r="A110" s="4">
        <v>15</v>
      </c>
      <c r="B110" s="3">
        <f t="shared" si="12"/>
        <v>929815.52495826851</v>
      </c>
      <c r="C110" s="3">
        <f t="shared" si="10"/>
        <v>92981.552495826792</v>
      </c>
      <c r="D110" s="3">
        <f t="shared" si="11"/>
        <v>836833.97246244177</v>
      </c>
    </row>
    <row r="111" spans="1:4">
      <c r="A111" s="6">
        <v>16</v>
      </c>
      <c r="B111" s="7">
        <f t="shared" si="12"/>
        <v>836833.97246244177</v>
      </c>
      <c r="C111" s="7">
        <f t="shared" si="10"/>
        <v>92981.552495826792</v>
      </c>
      <c r="D111" s="7">
        <f t="shared" si="11"/>
        <v>743852.41996661504</v>
      </c>
    </row>
    <row r="112" spans="1:4">
      <c r="A112" s="4">
        <v>17</v>
      </c>
      <c r="B112" s="3">
        <f t="shared" si="12"/>
        <v>743852.41996661504</v>
      </c>
      <c r="C112" s="3">
        <f t="shared" si="10"/>
        <v>92981.552495826792</v>
      </c>
      <c r="D112" s="3">
        <f t="shared" si="11"/>
        <v>650870.8674707883</v>
      </c>
    </row>
    <row r="113" spans="1:4">
      <c r="A113" s="6">
        <v>18</v>
      </c>
      <c r="B113" s="7">
        <f t="shared" si="12"/>
        <v>650870.8674707883</v>
      </c>
      <c r="C113" s="7">
        <f t="shared" si="10"/>
        <v>92981.552495826792</v>
      </c>
      <c r="D113" s="7">
        <f t="shared" si="11"/>
        <v>557889.31497496157</v>
      </c>
    </row>
    <row r="114" spans="1:4">
      <c r="A114" s="4">
        <v>19</v>
      </c>
      <c r="B114" s="3">
        <f t="shared" si="12"/>
        <v>557889.31497496157</v>
      </c>
      <c r="C114" s="3">
        <f t="shared" si="10"/>
        <v>92981.552495826792</v>
      </c>
      <c r="D114" s="3">
        <f t="shared" si="11"/>
        <v>464907.76247913478</v>
      </c>
    </row>
    <row r="115" spans="1:4">
      <c r="A115" s="6">
        <v>20</v>
      </c>
      <c r="B115" s="7">
        <f t="shared" si="12"/>
        <v>464907.76247913478</v>
      </c>
      <c r="C115" s="7">
        <f t="shared" si="10"/>
        <v>92981.552495826792</v>
      </c>
      <c r="D115" s="7">
        <f t="shared" si="11"/>
        <v>371926.20998330798</v>
      </c>
    </row>
    <row r="116" spans="1:4">
      <c r="A116" s="4">
        <v>21</v>
      </c>
      <c r="B116" s="3">
        <f t="shared" si="12"/>
        <v>371926.20998330798</v>
      </c>
      <c r="C116" s="3">
        <f t="shared" si="10"/>
        <v>92981.552495826792</v>
      </c>
      <c r="D116" s="3">
        <f t="shared" si="11"/>
        <v>278944.65748748119</v>
      </c>
    </row>
    <row r="117" spans="1:4">
      <c r="A117" s="6">
        <v>22</v>
      </c>
      <c r="B117" s="7">
        <f t="shared" si="12"/>
        <v>278944.65748748119</v>
      </c>
      <c r="C117" s="7">
        <f t="shared" si="10"/>
        <v>92981.552495826792</v>
      </c>
      <c r="D117" s="7">
        <f t="shared" si="11"/>
        <v>185963.1049916544</v>
      </c>
    </row>
    <row r="118" spans="1:4">
      <c r="A118" s="4">
        <v>23</v>
      </c>
      <c r="B118" s="3">
        <f t="shared" si="12"/>
        <v>185963.1049916544</v>
      </c>
      <c r="C118" s="3">
        <f t="shared" si="10"/>
        <v>92981.552495826792</v>
      </c>
      <c r="D118" s="3">
        <f t="shared" si="11"/>
        <v>92981.552495827607</v>
      </c>
    </row>
    <row r="119" spans="1:4">
      <c r="A119" s="6">
        <v>24</v>
      </c>
      <c r="B119" s="7">
        <f t="shared" si="12"/>
        <v>92981.552495827607</v>
      </c>
      <c r="C119" s="7">
        <f t="shared" si="10"/>
        <v>92981.552495826792</v>
      </c>
      <c r="D119" s="7">
        <f t="shared" si="11"/>
        <v>8.149072527885437E-10</v>
      </c>
    </row>
    <row r="120" spans="1:4">
      <c r="A120" s="4">
        <v>25</v>
      </c>
      <c r="B120" s="3" t="str">
        <f t="shared" si="12"/>
        <v/>
      </c>
      <c r="C120" s="3" t="str">
        <f t="shared" si="10"/>
        <v/>
      </c>
      <c r="D120" s="3" t="str">
        <f t="shared" si="11"/>
        <v/>
      </c>
    </row>
    <row r="121" spans="1:4">
      <c r="A121" s="6">
        <v>26</v>
      </c>
      <c r="B121" s="7" t="str">
        <f t="shared" si="12"/>
        <v/>
      </c>
      <c r="C121" s="7" t="str">
        <f t="shared" si="10"/>
        <v/>
      </c>
      <c r="D121" s="7" t="str">
        <f t="shared" si="11"/>
        <v/>
      </c>
    </row>
    <row r="122" spans="1:4">
      <c r="A122" s="4">
        <v>27</v>
      </c>
      <c r="B122" s="3" t="str">
        <f t="shared" si="12"/>
        <v/>
      </c>
      <c r="C122" s="3" t="str">
        <f t="shared" si="10"/>
        <v/>
      </c>
      <c r="D122" s="3" t="str">
        <f t="shared" si="11"/>
        <v/>
      </c>
    </row>
    <row r="123" spans="1:4">
      <c r="A123" s="6">
        <v>28</v>
      </c>
      <c r="B123" s="7" t="str">
        <f t="shared" si="12"/>
        <v/>
      </c>
      <c r="C123" s="7" t="str">
        <f t="shared" si="10"/>
        <v/>
      </c>
      <c r="D123" s="7" t="str">
        <f t="shared" si="11"/>
        <v/>
      </c>
    </row>
    <row r="124" spans="1:4">
      <c r="A124" s="4">
        <v>29</v>
      </c>
      <c r="B124" s="3" t="str">
        <f t="shared" si="12"/>
        <v/>
      </c>
      <c r="C124" s="3" t="str">
        <f t="shared" si="10"/>
        <v/>
      </c>
      <c r="D124" s="3" t="str">
        <f t="shared" si="11"/>
        <v/>
      </c>
    </row>
    <row r="125" spans="1:4">
      <c r="A125" s="6">
        <v>30</v>
      </c>
      <c r="B125" s="7" t="str">
        <f t="shared" si="12"/>
        <v/>
      </c>
      <c r="C125" s="7" t="str">
        <f t="shared" si="10"/>
        <v/>
      </c>
      <c r="D125" s="7" t="str">
        <f t="shared" si="11"/>
        <v/>
      </c>
    </row>
    <row r="126" spans="1:4">
      <c r="A126" s="4">
        <v>31</v>
      </c>
      <c r="B126" s="3" t="str">
        <f t="shared" si="12"/>
        <v/>
      </c>
      <c r="C126" s="3" t="str">
        <f t="shared" si="10"/>
        <v/>
      </c>
      <c r="D126" s="3" t="str">
        <f t="shared" si="11"/>
        <v/>
      </c>
    </row>
    <row r="127" spans="1:4">
      <c r="A127" s="6">
        <v>32</v>
      </c>
      <c r="B127" s="7" t="str">
        <f t="shared" si="12"/>
        <v/>
      </c>
      <c r="C127" s="7" t="str">
        <f t="shared" si="10"/>
        <v/>
      </c>
      <c r="D127" s="7" t="str">
        <f t="shared" si="11"/>
        <v/>
      </c>
    </row>
    <row r="128" spans="1:4">
      <c r="A128" s="4">
        <v>33</v>
      </c>
      <c r="B128" s="3" t="str">
        <f t="shared" si="12"/>
        <v/>
      </c>
      <c r="C128" s="3" t="str">
        <f t="shared" ref="C128:C155" si="13">IF($A128&lt;=$D$14,$B$28/$D$14,"")</f>
        <v/>
      </c>
      <c r="D128" s="3" t="str">
        <f t="shared" ref="D128:D155" si="14">IF($A128&lt;=$D$14,B128-C128,"")</f>
        <v/>
      </c>
    </row>
    <row r="129" spans="1:4">
      <c r="A129" s="6">
        <v>34</v>
      </c>
      <c r="B129" s="7" t="str">
        <f t="shared" ref="B129:B155" si="15">IF($A129&lt;=$D$14,D128,"")</f>
        <v/>
      </c>
      <c r="C129" s="7" t="str">
        <f t="shared" si="13"/>
        <v/>
      </c>
      <c r="D129" s="7" t="str">
        <f t="shared" si="14"/>
        <v/>
      </c>
    </row>
    <row r="130" spans="1:4">
      <c r="A130" s="4">
        <v>35</v>
      </c>
      <c r="B130" s="3" t="str">
        <f t="shared" si="15"/>
        <v/>
      </c>
      <c r="C130" s="3" t="str">
        <f t="shared" si="13"/>
        <v/>
      </c>
      <c r="D130" s="3" t="str">
        <f t="shared" si="14"/>
        <v/>
      </c>
    </row>
    <row r="131" spans="1:4">
      <c r="A131" s="6">
        <v>36</v>
      </c>
      <c r="B131" s="7" t="str">
        <f t="shared" si="15"/>
        <v/>
      </c>
      <c r="C131" s="7" t="str">
        <f t="shared" si="13"/>
        <v/>
      </c>
      <c r="D131" s="7" t="str">
        <f t="shared" si="14"/>
        <v/>
      </c>
    </row>
    <row r="132" spans="1:4">
      <c r="A132" s="4">
        <v>37</v>
      </c>
      <c r="B132" s="3" t="str">
        <f t="shared" si="15"/>
        <v/>
      </c>
      <c r="C132" s="3" t="str">
        <f t="shared" si="13"/>
        <v/>
      </c>
      <c r="D132" s="3" t="str">
        <f t="shared" si="14"/>
        <v/>
      </c>
    </row>
    <row r="133" spans="1:4">
      <c r="A133" s="6">
        <v>38</v>
      </c>
      <c r="B133" s="7" t="str">
        <f t="shared" si="15"/>
        <v/>
      </c>
      <c r="C133" s="7" t="str">
        <f t="shared" si="13"/>
        <v/>
      </c>
      <c r="D133" s="7" t="str">
        <f t="shared" si="14"/>
        <v/>
      </c>
    </row>
    <row r="134" spans="1:4">
      <c r="A134" s="4">
        <v>39</v>
      </c>
      <c r="B134" s="3" t="str">
        <f t="shared" si="15"/>
        <v/>
      </c>
      <c r="C134" s="3" t="str">
        <f t="shared" si="13"/>
        <v/>
      </c>
      <c r="D134" s="3" t="str">
        <f t="shared" si="14"/>
        <v/>
      </c>
    </row>
    <row r="135" spans="1:4">
      <c r="A135" s="6">
        <v>40</v>
      </c>
      <c r="B135" s="7" t="str">
        <f t="shared" si="15"/>
        <v/>
      </c>
      <c r="C135" s="7" t="str">
        <f t="shared" si="13"/>
        <v/>
      </c>
      <c r="D135" s="7" t="str">
        <f t="shared" si="14"/>
        <v/>
      </c>
    </row>
    <row r="136" spans="1:4">
      <c r="A136" s="4">
        <v>41</v>
      </c>
      <c r="B136" s="3" t="str">
        <f t="shared" si="15"/>
        <v/>
      </c>
      <c r="C136" s="3" t="str">
        <f t="shared" si="13"/>
        <v/>
      </c>
      <c r="D136" s="3" t="str">
        <f t="shared" si="14"/>
        <v/>
      </c>
    </row>
    <row r="137" spans="1:4">
      <c r="A137" s="6">
        <v>42</v>
      </c>
      <c r="B137" s="7" t="str">
        <f t="shared" si="15"/>
        <v/>
      </c>
      <c r="C137" s="7" t="str">
        <f t="shared" si="13"/>
        <v/>
      </c>
      <c r="D137" s="7" t="str">
        <f t="shared" si="14"/>
        <v/>
      </c>
    </row>
    <row r="138" spans="1:4">
      <c r="A138" s="4">
        <v>43</v>
      </c>
      <c r="B138" s="3" t="str">
        <f t="shared" si="15"/>
        <v/>
      </c>
      <c r="C138" s="3" t="str">
        <f t="shared" si="13"/>
        <v/>
      </c>
      <c r="D138" s="3" t="str">
        <f t="shared" si="14"/>
        <v/>
      </c>
    </row>
    <row r="139" spans="1:4">
      <c r="A139" s="6">
        <v>44</v>
      </c>
      <c r="B139" s="7" t="str">
        <f t="shared" si="15"/>
        <v/>
      </c>
      <c r="C139" s="7" t="str">
        <f t="shared" si="13"/>
        <v/>
      </c>
      <c r="D139" s="7" t="str">
        <f t="shared" si="14"/>
        <v/>
      </c>
    </row>
    <row r="140" spans="1:4">
      <c r="A140" s="4">
        <v>45</v>
      </c>
      <c r="B140" s="3" t="str">
        <f t="shared" si="15"/>
        <v/>
      </c>
      <c r="C140" s="3" t="str">
        <f t="shared" si="13"/>
        <v/>
      </c>
      <c r="D140" s="3" t="str">
        <f t="shared" si="14"/>
        <v/>
      </c>
    </row>
    <row r="141" spans="1:4">
      <c r="A141" s="6">
        <v>46</v>
      </c>
      <c r="B141" s="7" t="str">
        <f t="shared" si="15"/>
        <v/>
      </c>
      <c r="C141" s="7" t="str">
        <f t="shared" si="13"/>
        <v/>
      </c>
      <c r="D141" s="7" t="str">
        <f t="shared" si="14"/>
        <v/>
      </c>
    </row>
    <row r="142" spans="1:4">
      <c r="A142" s="4">
        <v>47</v>
      </c>
      <c r="B142" s="3" t="str">
        <f t="shared" si="15"/>
        <v/>
      </c>
      <c r="C142" s="3" t="str">
        <f t="shared" si="13"/>
        <v/>
      </c>
      <c r="D142" s="3" t="str">
        <f t="shared" si="14"/>
        <v/>
      </c>
    </row>
    <row r="143" spans="1:4">
      <c r="A143" s="6">
        <v>48</v>
      </c>
      <c r="B143" s="7" t="str">
        <f t="shared" si="15"/>
        <v/>
      </c>
      <c r="C143" s="7" t="str">
        <f t="shared" si="13"/>
        <v/>
      </c>
      <c r="D143" s="7" t="str">
        <f t="shared" si="14"/>
        <v/>
      </c>
    </row>
    <row r="144" spans="1:4">
      <c r="A144" s="4">
        <v>49</v>
      </c>
      <c r="B144" s="3" t="str">
        <f t="shared" si="15"/>
        <v/>
      </c>
      <c r="C144" s="3" t="str">
        <f t="shared" si="13"/>
        <v/>
      </c>
      <c r="D144" s="3" t="str">
        <f t="shared" si="14"/>
        <v/>
      </c>
    </row>
    <row r="145" spans="1:6">
      <c r="A145" s="6">
        <v>50</v>
      </c>
      <c r="B145" s="7" t="str">
        <f t="shared" si="15"/>
        <v/>
      </c>
      <c r="C145" s="7" t="str">
        <f t="shared" si="13"/>
        <v/>
      </c>
      <c r="D145" s="7" t="str">
        <f t="shared" si="14"/>
        <v/>
      </c>
    </row>
    <row r="146" spans="1:6">
      <c r="A146" s="4">
        <v>51</v>
      </c>
      <c r="B146" s="3" t="str">
        <f t="shared" si="15"/>
        <v/>
      </c>
      <c r="C146" s="3" t="str">
        <f t="shared" si="13"/>
        <v/>
      </c>
      <c r="D146" s="3" t="str">
        <f t="shared" si="14"/>
        <v/>
      </c>
    </row>
    <row r="147" spans="1:6">
      <c r="A147" s="6">
        <v>52</v>
      </c>
      <c r="B147" s="7" t="str">
        <f t="shared" si="15"/>
        <v/>
      </c>
      <c r="C147" s="7" t="str">
        <f t="shared" si="13"/>
        <v/>
      </c>
      <c r="D147" s="7" t="str">
        <f t="shared" si="14"/>
        <v/>
      </c>
    </row>
    <row r="148" spans="1:6">
      <c r="A148" s="4">
        <v>53</v>
      </c>
      <c r="B148" s="3" t="str">
        <f t="shared" si="15"/>
        <v/>
      </c>
      <c r="C148" s="3" t="str">
        <f t="shared" si="13"/>
        <v/>
      </c>
      <c r="D148" s="3" t="str">
        <f t="shared" si="14"/>
        <v/>
      </c>
    </row>
    <row r="149" spans="1:6">
      <c r="A149" s="6">
        <v>54</v>
      </c>
      <c r="B149" s="7" t="str">
        <f t="shared" si="15"/>
        <v/>
      </c>
      <c r="C149" s="7" t="str">
        <f t="shared" si="13"/>
        <v/>
      </c>
      <c r="D149" s="7" t="str">
        <f t="shared" si="14"/>
        <v/>
      </c>
    </row>
    <row r="150" spans="1:6">
      <c r="A150" s="4">
        <v>55</v>
      </c>
      <c r="B150" s="3" t="str">
        <f t="shared" si="15"/>
        <v/>
      </c>
      <c r="C150" s="3" t="str">
        <f t="shared" si="13"/>
        <v/>
      </c>
      <c r="D150" s="3" t="str">
        <f t="shared" si="14"/>
        <v/>
      </c>
    </row>
    <row r="151" spans="1:6">
      <c r="A151" s="6">
        <v>56</v>
      </c>
      <c r="B151" s="7" t="str">
        <f t="shared" si="15"/>
        <v/>
      </c>
      <c r="C151" s="7" t="str">
        <f t="shared" si="13"/>
        <v/>
      </c>
      <c r="D151" s="7" t="str">
        <f t="shared" si="14"/>
        <v/>
      </c>
    </row>
    <row r="152" spans="1:6">
      <c r="A152" s="4">
        <v>57</v>
      </c>
      <c r="B152" s="3" t="str">
        <f t="shared" si="15"/>
        <v/>
      </c>
      <c r="C152" s="3" t="str">
        <f t="shared" si="13"/>
        <v/>
      </c>
      <c r="D152" s="3" t="str">
        <f t="shared" si="14"/>
        <v/>
      </c>
    </row>
    <row r="153" spans="1:6">
      <c r="A153" s="6">
        <v>58</v>
      </c>
      <c r="B153" s="7" t="str">
        <f t="shared" si="15"/>
        <v/>
      </c>
      <c r="C153" s="7" t="str">
        <f t="shared" si="13"/>
        <v/>
      </c>
      <c r="D153" s="7" t="str">
        <f t="shared" si="14"/>
        <v/>
      </c>
    </row>
    <row r="154" spans="1:6">
      <c r="A154" s="4">
        <v>59</v>
      </c>
      <c r="B154" s="3" t="str">
        <f t="shared" si="15"/>
        <v/>
      </c>
      <c r="C154" s="3" t="str">
        <f t="shared" si="13"/>
        <v/>
      </c>
      <c r="D154" s="3" t="str">
        <f t="shared" si="14"/>
        <v/>
      </c>
    </row>
    <row r="155" spans="1:6">
      <c r="A155" s="6">
        <v>60</v>
      </c>
      <c r="B155" s="7" t="str">
        <f t="shared" si="15"/>
        <v/>
      </c>
      <c r="C155" s="7" t="str">
        <f t="shared" si="13"/>
        <v/>
      </c>
      <c r="D155" s="7" t="str">
        <f t="shared" si="14"/>
        <v/>
      </c>
    </row>
    <row r="157" spans="1:6" ht="21.75" customHeight="1">
      <c r="A157" s="23" t="s">
        <v>30</v>
      </c>
      <c r="B157" s="23"/>
      <c r="C157" s="23"/>
      <c r="D157" s="23"/>
      <c r="E157" s="23"/>
      <c r="F157" s="23"/>
    </row>
    <row r="158" spans="1:6" ht="27.75" customHeight="1">
      <c r="A158" s="24" t="s">
        <v>31</v>
      </c>
      <c r="B158" s="24"/>
      <c r="C158" s="24"/>
      <c r="D158" s="24"/>
      <c r="E158" s="24"/>
      <c r="F158" s="24"/>
    </row>
    <row r="160" spans="1:6" ht="30" customHeight="1">
      <c r="A160" s="5" t="s">
        <v>20</v>
      </c>
      <c r="B160" s="5" t="s">
        <v>32</v>
      </c>
      <c r="C160" s="5" t="s">
        <v>33</v>
      </c>
      <c r="D160" s="5" t="s">
        <v>34</v>
      </c>
      <c r="E160" s="5" t="s">
        <v>35</v>
      </c>
    </row>
    <row r="161" spans="1:5">
      <c r="A161" s="4">
        <v>1</v>
      </c>
      <c r="B161" s="20">
        <f t="shared" ref="B161:B192" si="16">IF($A161&lt;=$D$14,$D$18,"")</f>
        <v>-100000</v>
      </c>
      <c r="C161" s="3">
        <f t="shared" ref="C161:C192" si="17">IF($A161&lt;=$D$14,SUM($B$161:$B$220)/$D$14,"")</f>
        <v>-100000</v>
      </c>
      <c r="D161" s="3">
        <f t="shared" ref="D161:D192" si="18">IF($A161&lt;=$D$14,C161-B161,"")</f>
        <v>0</v>
      </c>
      <c r="E161" s="3">
        <f>IF($A161&lt;=$D$14,0+D161,"")</f>
        <v>0</v>
      </c>
    </row>
    <row r="162" spans="1:5">
      <c r="A162" s="6">
        <v>2</v>
      </c>
      <c r="B162" s="20">
        <f t="shared" si="16"/>
        <v>-100000</v>
      </c>
      <c r="C162" s="7">
        <f t="shared" si="17"/>
        <v>-100000</v>
      </c>
      <c r="D162" s="7">
        <f t="shared" si="18"/>
        <v>0</v>
      </c>
      <c r="E162" s="7">
        <f t="shared" ref="E162:E193" si="19">IF($A162&lt;=$D$14,E161+D162,"")</f>
        <v>0</v>
      </c>
    </row>
    <row r="163" spans="1:5">
      <c r="A163" s="4">
        <v>3</v>
      </c>
      <c r="B163" s="20">
        <f t="shared" si="16"/>
        <v>-100000</v>
      </c>
      <c r="C163" s="3">
        <f t="shared" si="17"/>
        <v>-100000</v>
      </c>
      <c r="D163" s="3">
        <f t="shared" si="18"/>
        <v>0</v>
      </c>
      <c r="E163" s="3">
        <f t="shared" si="19"/>
        <v>0</v>
      </c>
    </row>
    <row r="164" spans="1:5">
      <c r="A164" s="6">
        <v>4</v>
      </c>
      <c r="B164" s="20">
        <f t="shared" si="16"/>
        <v>-100000</v>
      </c>
      <c r="C164" s="7">
        <f t="shared" si="17"/>
        <v>-100000</v>
      </c>
      <c r="D164" s="7">
        <f t="shared" si="18"/>
        <v>0</v>
      </c>
      <c r="E164" s="7">
        <f t="shared" si="19"/>
        <v>0</v>
      </c>
    </row>
    <row r="165" spans="1:5">
      <c r="A165" s="4">
        <v>5</v>
      </c>
      <c r="B165" s="20">
        <f t="shared" si="16"/>
        <v>-100000</v>
      </c>
      <c r="C165" s="3">
        <f t="shared" si="17"/>
        <v>-100000</v>
      </c>
      <c r="D165" s="3">
        <f t="shared" si="18"/>
        <v>0</v>
      </c>
      <c r="E165" s="3">
        <f t="shared" si="19"/>
        <v>0</v>
      </c>
    </row>
    <row r="166" spans="1:5">
      <c r="A166" s="6">
        <v>6</v>
      </c>
      <c r="B166" s="20">
        <f t="shared" si="16"/>
        <v>-100000</v>
      </c>
      <c r="C166" s="7">
        <f t="shared" si="17"/>
        <v>-100000</v>
      </c>
      <c r="D166" s="7">
        <f t="shared" si="18"/>
        <v>0</v>
      </c>
      <c r="E166" s="7">
        <f t="shared" si="19"/>
        <v>0</v>
      </c>
    </row>
    <row r="167" spans="1:5">
      <c r="A167" s="4">
        <v>7</v>
      </c>
      <c r="B167" s="20">
        <f t="shared" si="16"/>
        <v>-100000</v>
      </c>
      <c r="C167" s="3">
        <f t="shared" si="17"/>
        <v>-100000</v>
      </c>
      <c r="D167" s="3">
        <f t="shared" si="18"/>
        <v>0</v>
      </c>
      <c r="E167" s="3">
        <f t="shared" si="19"/>
        <v>0</v>
      </c>
    </row>
    <row r="168" spans="1:5">
      <c r="A168" s="6">
        <v>8</v>
      </c>
      <c r="B168" s="20">
        <f t="shared" si="16"/>
        <v>-100000</v>
      </c>
      <c r="C168" s="7">
        <f t="shared" si="17"/>
        <v>-100000</v>
      </c>
      <c r="D168" s="7">
        <f t="shared" si="18"/>
        <v>0</v>
      </c>
      <c r="E168" s="7">
        <f t="shared" si="19"/>
        <v>0</v>
      </c>
    </row>
    <row r="169" spans="1:5">
      <c r="A169" s="4">
        <v>9</v>
      </c>
      <c r="B169" s="20">
        <f t="shared" si="16"/>
        <v>-100000</v>
      </c>
      <c r="C169" s="3">
        <f t="shared" si="17"/>
        <v>-100000</v>
      </c>
      <c r="D169" s="3">
        <f t="shared" si="18"/>
        <v>0</v>
      </c>
      <c r="E169" s="3">
        <f t="shared" si="19"/>
        <v>0</v>
      </c>
    </row>
    <row r="170" spans="1:5">
      <c r="A170" s="6">
        <v>10</v>
      </c>
      <c r="B170" s="20">
        <f t="shared" si="16"/>
        <v>-100000</v>
      </c>
      <c r="C170" s="7">
        <f t="shared" si="17"/>
        <v>-100000</v>
      </c>
      <c r="D170" s="7">
        <f t="shared" si="18"/>
        <v>0</v>
      </c>
      <c r="E170" s="7">
        <f t="shared" si="19"/>
        <v>0</v>
      </c>
    </row>
    <row r="171" spans="1:5">
      <c r="A171" s="4">
        <v>11</v>
      </c>
      <c r="B171" s="20">
        <f t="shared" si="16"/>
        <v>-100000</v>
      </c>
      <c r="C171" s="3">
        <f t="shared" si="17"/>
        <v>-100000</v>
      </c>
      <c r="D171" s="3">
        <f t="shared" si="18"/>
        <v>0</v>
      </c>
      <c r="E171" s="3">
        <f t="shared" si="19"/>
        <v>0</v>
      </c>
    </row>
    <row r="172" spans="1:5">
      <c r="A172" s="6">
        <v>12</v>
      </c>
      <c r="B172" s="20">
        <f t="shared" si="16"/>
        <v>-100000</v>
      </c>
      <c r="C172" s="7">
        <f t="shared" si="17"/>
        <v>-100000</v>
      </c>
      <c r="D172" s="7">
        <f t="shared" si="18"/>
        <v>0</v>
      </c>
      <c r="E172" s="7">
        <f t="shared" si="19"/>
        <v>0</v>
      </c>
    </row>
    <row r="173" spans="1:5">
      <c r="A173" s="4">
        <v>13</v>
      </c>
      <c r="B173" s="20">
        <f t="shared" si="16"/>
        <v>-100000</v>
      </c>
      <c r="C173" s="3">
        <f t="shared" si="17"/>
        <v>-100000</v>
      </c>
      <c r="D173" s="3">
        <f t="shared" si="18"/>
        <v>0</v>
      </c>
      <c r="E173" s="3">
        <f t="shared" si="19"/>
        <v>0</v>
      </c>
    </row>
    <row r="174" spans="1:5">
      <c r="A174" s="6">
        <v>14</v>
      </c>
      <c r="B174" s="20">
        <f t="shared" si="16"/>
        <v>-100000</v>
      </c>
      <c r="C174" s="7">
        <f t="shared" si="17"/>
        <v>-100000</v>
      </c>
      <c r="D174" s="7">
        <f t="shared" si="18"/>
        <v>0</v>
      </c>
      <c r="E174" s="7">
        <f t="shared" si="19"/>
        <v>0</v>
      </c>
    </row>
    <row r="175" spans="1:5">
      <c r="A175" s="4">
        <v>15</v>
      </c>
      <c r="B175" s="20">
        <f t="shared" si="16"/>
        <v>-100000</v>
      </c>
      <c r="C175" s="3">
        <f t="shared" si="17"/>
        <v>-100000</v>
      </c>
      <c r="D175" s="3">
        <f t="shared" si="18"/>
        <v>0</v>
      </c>
      <c r="E175" s="3">
        <f t="shared" si="19"/>
        <v>0</v>
      </c>
    </row>
    <row r="176" spans="1:5">
      <c r="A176" s="6">
        <v>16</v>
      </c>
      <c r="B176" s="20">
        <f t="shared" si="16"/>
        <v>-100000</v>
      </c>
      <c r="C176" s="7">
        <f t="shared" si="17"/>
        <v>-100000</v>
      </c>
      <c r="D176" s="7">
        <f t="shared" si="18"/>
        <v>0</v>
      </c>
      <c r="E176" s="7">
        <f t="shared" si="19"/>
        <v>0</v>
      </c>
    </row>
    <row r="177" spans="1:5">
      <c r="A177" s="4">
        <v>17</v>
      </c>
      <c r="B177" s="20">
        <f t="shared" si="16"/>
        <v>-100000</v>
      </c>
      <c r="C177" s="3">
        <f t="shared" si="17"/>
        <v>-100000</v>
      </c>
      <c r="D177" s="3">
        <f t="shared" si="18"/>
        <v>0</v>
      </c>
      <c r="E177" s="3">
        <f t="shared" si="19"/>
        <v>0</v>
      </c>
    </row>
    <row r="178" spans="1:5">
      <c r="A178" s="6">
        <v>18</v>
      </c>
      <c r="B178" s="20">
        <f t="shared" si="16"/>
        <v>-100000</v>
      </c>
      <c r="C178" s="7">
        <f t="shared" si="17"/>
        <v>-100000</v>
      </c>
      <c r="D178" s="7">
        <f t="shared" si="18"/>
        <v>0</v>
      </c>
      <c r="E178" s="7">
        <f t="shared" si="19"/>
        <v>0</v>
      </c>
    </row>
    <row r="179" spans="1:5">
      <c r="A179" s="4">
        <v>19</v>
      </c>
      <c r="B179" s="20">
        <f t="shared" si="16"/>
        <v>-100000</v>
      </c>
      <c r="C179" s="3">
        <f t="shared" si="17"/>
        <v>-100000</v>
      </c>
      <c r="D179" s="3">
        <f t="shared" si="18"/>
        <v>0</v>
      </c>
      <c r="E179" s="3">
        <f t="shared" si="19"/>
        <v>0</v>
      </c>
    </row>
    <row r="180" spans="1:5">
      <c r="A180" s="6">
        <v>20</v>
      </c>
      <c r="B180" s="20">
        <f t="shared" si="16"/>
        <v>-100000</v>
      </c>
      <c r="C180" s="7">
        <f t="shared" si="17"/>
        <v>-100000</v>
      </c>
      <c r="D180" s="7">
        <f t="shared" si="18"/>
        <v>0</v>
      </c>
      <c r="E180" s="7">
        <f t="shared" si="19"/>
        <v>0</v>
      </c>
    </row>
    <row r="181" spans="1:5">
      <c r="A181" s="4">
        <v>21</v>
      </c>
      <c r="B181" s="20">
        <f t="shared" si="16"/>
        <v>-100000</v>
      </c>
      <c r="C181" s="3">
        <f t="shared" si="17"/>
        <v>-100000</v>
      </c>
      <c r="D181" s="3">
        <f t="shared" si="18"/>
        <v>0</v>
      </c>
      <c r="E181" s="3">
        <f t="shared" si="19"/>
        <v>0</v>
      </c>
    </row>
    <row r="182" spans="1:5">
      <c r="A182" s="6">
        <v>22</v>
      </c>
      <c r="B182" s="20">
        <f t="shared" si="16"/>
        <v>-100000</v>
      </c>
      <c r="C182" s="7">
        <f t="shared" si="17"/>
        <v>-100000</v>
      </c>
      <c r="D182" s="7">
        <f t="shared" si="18"/>
        <v>0</v>
      </c>
      <c r="E182" s="7">
        <f t="shared" si="19"/>
        <v>0</v>
      </c>
    </row>
    <row r="183" spans="1:5">
      <c r="A183" s="4">
        <v>23</v>
      </c>
      <c r="B183" s="20">
        <f t="shared" si="16"/>
        <v>-100000</v>
      </c>
      <c r="C183" s="3">
        <f t="shared" si="17"/>
        <v>-100000</v>
      </c>
      <c r="D183" s="3">
        <f t="shared" si="18"/>
        <v>0</v>
      </c>
      <c r="E183" s="3">
        <f t="shared" si="19"/>
        <v>0</v>
      </c>
    </row>
    <row r="184" spans="1:5">
      <c r="A184" s="6">
        <v>24</v>
      </c>
      <c r="B184" s="20">
        <f t="shared" si="16"/>
        <v>-100000</v>
      </c>
      <c r="C184" s="7">
        <f t="shared" si="17"/>
        <v>-100000</v>
      </c>
      <c r="D184" s="7">
        <f t="shared" si="18"/>
        <v>0</v>
      </c>
      <c r="E184" s="7">
        <f t="shared" si="19"/>
        <v>0</v>
      </c>
    </row>
    <row r="185" spans="1:5">
      <c r="A185" s="4">
        <v>25</v>
      </c>
      <c r="B185" s="20" t="str">
        <f t="shared" si="16"/>
        <v/>
      </c>
      <c r="C185" s="3" t="str">
        <f t="shared" si="17"/>
        <v/>
      </c>
      <c r="D185" s="3" t="str">
        <f t="shared" si="18"/>
        <v/>
      </c>
      <c r="E185" s="3" t="str">
        <f t="shared" si="19"/>
        <v/>
      </c>
    </row>
    <row r="186" spans="1:5">
      <c r="A186" s="6">
        <v>26</v>
      </c>
      <c r="B186" s="20" t="str">
        <f t="shared" si="16"/>
        <v/>
      </c>
      <c r="C186" s="7" t="str">
        <f t="shared" si="17"/>
        <v/>
      </c>
      <c r="D186" s="7" t="str">
        <f t="shared" si="18"/>
        <v/>
      </c>
      <c r="E186" s="7" t="str">
        <f t="shared" si="19"/>
        <v/>
      </c>
    </row>
    <row r="187" spans="1:5">
      <c r="A187" s="4">
        <v>27</v>
      </c>
      <c r="B187" s="20" t="str">
        <f t="shared" si="16"/>
        <v/>
      </c>
      <c r="C187" s="3" t="str">
        <f t="shared" si="17"/>
        <v/>
      </c>
      <c r="D187" s="3" t="str">
        <f t="shared" si="18"/>
        <v/>
      </c>
      <c r="E187" s="3" t="str">
        <f t="shared" si="19"/>
        <v/>
      </c>
    </row>
    <row r="188" spans="1:5">
      <c r="A188" s="6">
        <v>28</v>
      </c>
      <c r="B188" s="20" t="str">
        <f t="shared" si="16"/>
        <v/>
      </c>
      <c r="C188" s="7" t="str">
        <f t="shared" si="17"/>
        <v/>
      </c>
      <c r="D188" s="7" t="str">
        <f t="shared" si="18"/>
        <v/>
      </c>
      <c r="E188" s="7" t="str">
        <f t="shared" si="19"/>
        <v/>
      </c>
    </row>
    <row r="189" spans="1:5">
      <c r="A189" s="4">
        <v>29</v>
      </c>
      <c r="B189" s="20" t="str">
        <f t="shared" si="16"/>
        <v/>
      </c>
      <c r="C189" s="3" t="str">
        <f t="shared" si="17"/>
        <v/>
      </c>
      <c r="D189" s="3" t="str">
        <f t="shared" si="18"/>
        <v/>
      </c>
      <c r="E189" s="3" t="str">
        <f t="shared" si="19"/>
        <v/>
      </c>
    </row>
    <row r="190" spans="1:5">
      <c r="A190" s="6">
        <v>30</v>
      </c>
      <c r="B190" s="20" t="str">
        <f t="shared" si="16"/>
        <v/>
      </c>
      <c r="C190" s="7" t="str">
        <f t="shared" si="17"/>
        <v/>
      </c>
      <c r="D190" s="7" t="str">
        <f t="shared" si="18"/>
        <v/>
      </c>
      <c r="E190" s="7" t="str">
        <f t="shared" si="19"/>
        <v/>
      </c>
    </row>
    <row r="191" spans="1:5">
      <c r="A191" s="4">
        <v>31</v>
      </c>
      <c r="B191" s="20" t="str">
        <f t="shared" si="16"/>
        <v/>
      </c>
      <c r="C191" s="3" t="str">
        <f t="shared" si="17"/>
        <v/>
      </c>
      <c r="D191" s="3" t="str">
        <f t="shared" si="18"/>
        <v/>
      </c>
      <c r="E191" s="3" t="str">
        <f t="shared" si="19"/>
        <v/>
      </c>
    </row>
    <row r="192" spans="1:5">
      <c r="A192" s="6">
        <v>32</v>
      </c>
      <c r="B192" s="20" t="str">
        <f t="shared" si="16"/>
        <v/>
      </c>
      <c r="C192" s="7" t="str">
        <f t="shared" si="17"/>
        <v/>
      </c>
      <c r="D192" s="7" t="str">
        <f t="shared" si="18"/>
        <v/>
      </c>
      <c r="E192" s="7" t="str">
        <f t="shared" si="19"/>
        <v/>
      </c>
    </row>
    <row r="193" spans="1:5">
      <c r="A193" s="4">
        <v>33</v>
      </c>
      <c r="B193" s="20" t="str">
        <f t="shared" ref="B193:B220" si="20">IF($A193&lt;=$D$14,$D$18,"")</f>
        <v/>
      </c>
      <c r="C193" s="3" t="str">
        <f t="shared" ref="C193:C220" si="21">IF($A193&lt;=$D$14,SUM($B$161:$B$220)/$D$14,"")</f>
        <v/>
      </c>
      <c r="D193" s="3" t="str">
        <f t="shared" ref="D193:D220" si="22">IF($A193&lt;=$D$14,C193-B193,"")</f>
        <v/>
      </c>
      <c r="E193" s="3" t="str">
        <f t="shared" si="19"/>
        <v/>
      </c>
    </row>
    <row r="194" spans="1:5">
      <c r="A194" s="6">
        <v>34</v>
      </c>
      <c r="B194" s="20" t="str">
        <f t="shared" si="20"/>
        <v/>
      </c>
      <c r="C194" s="7" t="str">
        <f t="shared" si="21"/>
        <v/>
      </c>
      <c r="D194" s="7" t="str">
        <f t="shared" si="22"/>
        <v/>
      </c>
      <c r="E194" s="7" t="str">
        <f t="shared" ref="E194:E220" si="23">IF($A194&lt;=$D$14,E193+D194,"")</f>
        <v/>
      </c>
    </row>
    <row r="195" spans="1:5">
      <c r="A195" s="4">
        <v>35</v>
      </c>
      <c r="B195" s="20" t="str">
        <f t="shared" si="20"/>
        <v/>
      </c>
      <c r="C195" s="3" t="str">
        <f t="shared" si="21"/>
        <v/>
      </c>
      <c r="D195" s="3" t="str">
        <f t="shared" si="22"/>
        <v/>
      </c>
      <c r="E195" s="3" t="str">
        <f t="shared" si="23"/>
        <v/>
      </c>
    </row>
    <row r="196" spans="1:5">
      <c r="A196" s="6">
        <v>36</v>
      </c>
      <c r="B196" s="20" t="str">
        <f t="shared" si="20"/>
        <v/>
      </c>
      <c r="C196" s="7" t="str">
        <f t="shared" si="21"/>
        <v/>
      </c>
      <c r="D196" s="7" t="str">
        <f t="shared" si="22"/>
        <v/>
      </c>
      <c r="E196" s="7" t="str">
        <f t="shared" si="23"/>
        <v/>
      </c>
    </row>
    <row r="197" spans="1:5">
      <c r="A197" s="4">
        <v>37</v>
      </c>
      <c r="B197" s="20" t="str">
        <f t="shared" si="20"/>
        <v/>
      </c>
      <c r="C197" s="3" t="str">
        <f t="shared" si="21"/>
        <v/>
      </c>
      <c r="D197" s="3" t="str">
        <f t="shared" si="22"/>
        <v/>
      </c>
      <c r="E197" s="3" t="str">
        <f t="shared" si="23"/>
        <v/>
      </c>
    </row>
    <row r="198" spans="1:5">
      <c r="A198" s="6">
        <v>38</v>
      </c>
      <c r="B198" s="20" t="str">
        <f t="shared" si="20"/>
        <v/>
      </c>
      <c r="C198" s="7" t="str">
        <f t="shared" si="21"/>
        <v/>
      </c>
      <c r="D198" s="7" t="str">
        <f t="shared" si="22"/>
        <v/>
      </c>
      <c r="E198" s="7" t="str">
        <f t="shared" si="23"/>
        <v/>
      </c>
    </row>
    <row r="199" spans="1:5">
      <c r="A199" s="4">
        <v>39</v>
      </c>
      <c r="B199" s="20" t="str">
        <f t="shared" si="20"/>
        <v/>
      </c>
      <c r="C199" s="3" t="str">
        <f t="shared" si="21"/>
        <v/>
      </c>
      <c r="D199" s="3" t="str">
        <f t="shared" si="22"/>
        <v/>
      </c>
      <c r="E199" s="3" t="str">
        <f t="shared" si="23"/>
        <v/>
      </c>
    </row>
    <row r="200" spans="1:5">
      <c r="A200" s="6">
        <v>40</v>
      </c>
      <c r="B200" s="20" t="str">
        <f t="shared" si="20"/>
        <v/>
      </c>
      <c r="C200" s="7" t="str">
        <f t="shared" si="21"/>
        <v/>
      </c>
      <c r="D200" s="7" t="str">
        <f t="shared" si="22"/>
        <v/>
      </c>
      <c r="E200" s="7" t="str">
        <f t="shared" si="23"/>
        <v/>
      </c>
    </row>
    <row r="201" spans="1:5">
      <c r="A201" s="4">
        <v>41</v>
      </c>
      <c r="B201" s="20" t="str">
        <f t="shared" si="20"/>
        <v/>
      </c>
      <c r="C201" s="3" t="str">
        <f t="shared" si="21"/>
        <v/>
      </c>
      <c r="D201" s="3" t="str">
        <f t="shared" si="22"/>
        <v/>
      </c>
      <c r="E201" s="3" t="str">
        <f t="shared" si="23"/>
        <v/>
      </c>
    </row>
    <row r="202" spans="1:5">
      <c r="A202" s="6">
        <v>42</v>
      </c>
      <c r="B202" s="20" t="str">
        <f t="shared" si="20"/>
        <v/>
      </c>
      <c r="C202" s="7" t="str">
        <f t="shared" si="21"/>
        <v/>
      </c>
      <c r="D202" s="7" t="str">
        <f t="shared" si="22"/>
        <v/>
      </c>
      <c r="E202" s="7" t="str">
        <f t="shared" si="23"/>
        <v/>
      </c>
    </row>
    <row r="203" spans="1:5">
      <c r="A203" s="4">
        <v>43</v>
      </c>
      <c r="B203" s="20" t="str">
        <f t="shared" si="20"/>
        <v/>
      </c>
      <c r="C203" s="3" t="str">
        <f t="shared" si="21"/>
        <v/>
      </c>
      <c r="D203" s="3" t="str">
        <f t="shared" si="22"/>
        <v/>
      </c>
      <c r="E203" s="3" t="str">
        <f t="shared" si="23"/>
        <v/>
      </c>
    </row>
    <row r="204" spans="1:5">
      <c r="A204" s="6">
        <v>44</v>
      </c>
      <c r="B204" s="20" t="str">
        <f t="shared" si="20"/>
        <v/>
      </c>
      <c r="C204" s="7" t="str">
        <f t="shared" si="21"/>
        <v/>
      </c>
      <c r="D204" s="7" t="str">
        <f t="shared" si="22"/>
        <v/>
      </c>
      <c r="E204" s="7" t="str">
        <f t="shared" si="23"/>
        <v/>
      </c>
    </row>
    <row r="205" spans="1:5">
      <c r="A205" s="4">
        <v>45</v>
      </c>
      <c r="B205" s="20" t="str">
        <f t="shared" si="20"/>
        <v/>
      </c>
      <c r="C205" s="3" t="str">
        <f t="shared" si="21"/>
        <v/>
      </c>
      <c r="D205" s="3" t="str">
        <f t="shared" si="22"/>
        <v/>
      </c>
      <c r="E205" s="3" t="str">
        <f t="shared" si="23"/>
        <v/>
      </c>
    </row>
    <row r="206" spans="1:5">
      <c r="A206" s="6">
        <v>46</v>
      </c>
      <c r="B206" s="20" t="str">
        <f t="shared" si="20"/>
        <v/>
      </c>
      <c r="C206" s="7" t="str">
        <f t="shared" si="21"/>
        <v/>
      </c>
      <c r="D206" s="7" t="str">
        <f t="shared" si="22"/>
        <v/>
      </c>
      <c r="E206" s="7" t="str">
        <f t="shared" si="23"/>
        <v/>
      </c>
    </row>
    <row r="207" spans="1:5">
      <c r="A207" s="4">
        <v>47</v>
      </c>
      <c r="B207" s="20" t="str">
        <f t="shared" si="20"/>
        <v/>
      </c>
      <c r="C207" s="3" t="str">
        <f t="shared" si="21"/>
        <v/>
      </c>
      <c r="D207" s="3" t="str">
        <f t="shared" si="22"/>
        <v/>
      </c>
      <c r="E207" s="3" t="str">
        <f t="shared" si="23"/>
        <v/>
      </c>
    </row>
    <row r="208" spans="1:5">
      <c r="A208" s="6">
        <v>48</v>
      </c>
      <c r="B208" s="20" t="str">
        <f t="shared" si="20"/>
        <v/>
      </c>
      <c r="C208" s="7" t="str">
        <f t="shared" si="21"/>
        <v/>
      </c>
      <c r="D208" s="7" t="str">
        <f t="shared" si="22"/>
        <v/>
      </c>
      <c r="E208" s="7" t="str">
        <f t="shared" si="23"/>
        <v/>
      </c>
    </row>
    <row r="209" spans="1:5">
      <c r="A209" s="4">
        <v>49</v>
      </c>
      <c r="B209" s="20" t="str">
        <f t="shared" si="20"/>
        <v/>
      </c>
      <c r="C209" s="3" t="str">
        <f t="shared" si="21"/>
        <v/>
      </c>
      <c r="D209" s="3" t="str">
        <f t="shared" si="22"/>
        <v/>
      </c>
      <c r="E209" s="3" t="str">
        <f t="shared" si="23"/>
        <v/>
      </c>
    </row>
    <row r="210" spans="1:5">
      <c r="A210" s="6">
        <v>50</v>
      </c>
      <c r="B210" s="20" t="str">
        <f t="shared" si="20"/>
        <v/>
      </c>
      <c r="C210" s="7" t="str">
        <f t="shared" si="21"/>
        <v/>
      </c>
      <c r="D210" s="7" t="str">
        <f t="shared" si="22"/>
        <v/>
      </c>
      <c r="E210" s="7" t="str">
        <f t="shared" si="23"/>
        <v/>
      </c>
    </row>
    <row r="211" spans="1:5">
      <c r="A211" s="4">
        <v>51</v>
      </c>
      <c r="B211" s="20" t="str">
        <f t="shared" si="20"/>
        <v/>
      </c>
      <c r="C211" s="3" t="str">
        <f t="shared" si="21"/>
        <v/>
      </c>
      <c r="D211" s="3" t="str">
        <f t="shared" si="22"/>
        <v/>
      </c>
      <c r="E211" s="3" t="str">
        <f t="shared" si="23"/>
        <v/>
      </c>
    </row>
    <row r="212" spans="1:5">
      <c r="A212" s="6">
        <v>52</v>
      </c>
      <c r="B212" s="20" t="str">
        <f t="shared" si="20"/>
        <v/>
      </c>
      <c r="C212" s="7" t="str">
        <f t="shared" si="21"/>
        <v/>
      </c>
      <c r="D212" s="7" t="str">
        <f t="shared" si="22"/>
        <v/>
      </c>
      <c r="E212" s="7" t="str">
        <f t="shared" si="23"/>
        <v/>
      </c>
    </row>
    <row r="213" spans="1:5">
      <c r="A213" s="4">
        <v>53</v>
      </c>
      <c r="B213" s="20" t="str">
        <f t="shared" si="20"/>
        <v/>
      </c>
      <c r="C213" s="3" t="str">
        <f t="shared" si="21"/>
        <v/>
      </c>
      <c r="D213" s="3" t="str">
        <f t="shared" si="22"/>
        <v/>
      </c>
      <c r="E213" s="3" t="str">
        <f t="shared" si="23"/>
        <v/>
      </c>
    </row>
    <row r="214" spans="1:5">
      <c r="A214" s="6">
        <v>54</v>
      </c>
      <c r="B214" s="20" t="str">
        <f t="shared" si="20"/>
        <v/>
      </c>
      <c r="C214" s="7" t="str">
        <f t="shared" si="21"/>
        <v/>
      </c>
      <c r="D214" s="7" t="str">
        <f t="shared" si="22"/>
        <v/>
      </c>
      <c r="E214" s="7" t="str">
        <f t="shared" si="23"/>
        <v/>
      </c>
    </row>
    <row r="215" spans="1:5">
      <c r="A215" s="4">
        <v>55</v>
      </c>
      <c r="B215" s="20" t="str">
        <f t="shared" si="20"/>
        <v/>
      </c>
      <c r="C215" s="3" t="str">
        <f t="shared" si="21"/>
        <v/>
      </c>
      <c r="D215" s="3" t="str">
        <f t="shared" si="22"/>
        <v/>
      </c>
      <c r="E215" s="3" t="str">
        <f t="shared" si="23"/>
        <v/>
      </c>
    </row>
    <row r="216" spans="1:5">
      <c r="A216" s="6">
        <v>56</v>
      </c>
      <c r="B216" s="20" t="str">
        <f t="shared" si="20"/>
        <v/>
      </c>
      <c r="C216" s="7" t="str">
        <f t="shared" si="21"/>
        <v/>
      </c>
      <c r="D216" s="7" t="str">
        <f t="shared" si="22"/>
        <v/>
      </c>
      <c r="E216" s="7" t="str">
        <f t="shared" si="23"/>
        <v/>
      </c>
    </row>
    <row r="217" spans="1:5">
      <c r="A217" s="4">
        <v>57</v>
      </c>
      <c r="B217" s="20" t="str">
        <f t="shared" si="20"/>
        <v/>
      </c>
      <c r="C217" s="3" t="str">
        <f t="shared" si="21"/>
        <v/>
      </c>
      <c r="D217" s="3" t="str">
        <f t="shared" si="22"/>
        <v/>
      </c>
      <c r="E217" s="3" t="str">
        <f t="shared" si="23"/>
        <v/>
      </c>
    </row>
    <row r="218" spans="1:5">
      <c r="A218" s="6">
        <v>58</v>
      </c>
      <c r="B218" s="20" t="str">
        <f t="shared" si="20"/>
        <v/>
      </c>
      <c r="C218" s="7" t="str">
        <f t="shared" si="21"/>
        <v/>
      </c>
      <c r="D218" s="7" t="str">
        <f t="shared" si="22"/>
        <v/>
      </c>
      <c r="E218" s="7" t="str">
        <f t="shared" si="23"/>
        <v/>
      </c>
    </row>
    <row r="219" spans="1:5">
      <c r="A219" s="4">
        <v>59</v>
      </c>
      <c r="B219" s="20" t="str">
        <f t="shared" si="20"/>
        <v/>
      </c>
      <c r="C219" s="3" t="str">
        <f t="shared" si="21"/>
        <v/>
      </c>
      <c r="D219" s="3" t="str">
        <f t="shared" si="22"/>
        <v/>
      </c>
      <c r="E219" s="3" t="str">
        <f t="shared" si="23"/>
        <v/>
      </c>
    </row>
    <row r="220" spans="1:5">
      <c r="A220" s="6">
        <v>60</v>
      </c>
      <c r="B220" s="20" t="str">
        <f t="shared" si="20"/>
        <v/>
      </c>
      <c r="C220" s="7" t="str">
        <f t="shared" si="21"/>
        <v/>
      </c>
      <c r="D220" s="7" t="str">
        <f t="shared" si="22"/>
        <v/>
      </c>
      <c r="E220" s="7" t="str">
        <f t="shared" si="23"/>
        <v/>
      </c>
    </row>
    <row r="221" spans="1:5">
      <c r="A221" s="8" t="s">
        <v>18</v>
      </c>
      <c r="B221" s="9">
        <f>SUM(B161:B220)</f>
        <v>-2400000</v>
      </c>
      <c r="C221" s="9">
        <f>SUM(C161:C220)</f>
        <v>-2400000</v>
      </c>
      <c r="D221" s="9">
        <f>SUM(D161:D220)</f>
        <v>0</v>
      </c>
      <c r="E221" s="9" t="str">
        <f>E220</f>
        <v/>
      </c>
    </row>
  </sheetData>
  <sheetProtection algorithmName="SHA-512" hashValue="rNZRZbo/jmwyBsqkERajTyMMjYZ3eCU7sFusxJMZZeMofxz94Sh0AgWEZNPRwcZTDK6IXzuGEm/ov3aE89+VsQ==" saltValue="oVD1FcwIimfctnn5tE2ByA==" spinCount="100000" sheet="1" objects="1" scenarios="1"/>
  <mergeCells count="9">
    <mergeCell ref="A30:F30"/>
    <mergeCell ref="A93:F93"/>
    <mergeCell ref="A157:F157"/>
    <mergeCell ref="A158:F158"/>
    <mergeCell ref="A8:F8"/>
    <mergeCell ref="A9:F9"/>
    <mergeCell ref="A11:F11"/>
    <mergeCell ref="A20:F20"/>
    <mergeCell ref="A22:F22"/>
  </mergeCells>
  <conditionalFormatting sqref="A22:F155">
    <cfRule type="expression" dxfId="1" priority="2">
      <formula>$D$13="تشغيلي"</formula>
    </cfRule>
  </conditionalFormatting>
  <conditionalFormatting sqref="A157:F221">
    <cfRule type="expression" dxfId="0" priority="3">
      <formula>$D$13="تمويلي"</formula>
    </cfRule>
  </conditionalFormatting>
  <dataValidations count="1">
    <dataValidation type="list" sqref="D13" xr:uid="{00000000-0002-0000-0000-000000000000}">
      <formula1>"تمويلي,تشغيلي"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الإيجار - منشآت صغيرة ومتوسطة</vt:lpstr>
      <vt:lpstr>'الإيجار - منشآت صغيرة ومتوسطة'!Print_Area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ماجد القفاري</cp:lastModifiedBy>
  <cp:revision>0</cp:revision>
  <dcterms:created xsi:type="dcterms:W3CDTF">2026-07-22T11:34:14Z</dcterms:created>
  <dcterms:modified xsi:type="dcterms:W3CDTF">2026-07-22T12:58:00Z</dcterms:modified>
  <dc:language>en-US</dc:language>
</cp:coreProperties>
</file>