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9bc0f04738a15e3/Desktop/Data/مكتب ماجد القفاري للمراجعة/الموقع اللاكتروني/المقالات/الايجار/"/>
    </mc:Choice>
  </mc:AlternateContent>
  <xr:revisionPtr revIDLastSave="0" documentId="8_{130E1872-35AB-4122-A565-EEFBBD84F0E1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نموذج الإيجار" sheetId="1" r:id="rId1"/>
  </sheets>
  <definedNames>
    <definedName name="_xlnm.Print_Area" localSheetId="0">'نموذج الإيجار'!$A$7:$F$156</definedName>
    <definedName name="_xlnm.Print_Titles" localSheetId="0">'نموذج الإيجار'!$21:$21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5" i="1" l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D148" i="1"/>
  <c r="C148" i="1"/>
  <c r="B148" i="1"/>
  <c r="D147" i="1"/>
  <c r="C147" i="1"/>
  <c r="B147" i="1"/>
  <c r="D146" i="1"/>
  <c r="C146" i="1"/>
  <c r="B146" i="1"/>
  <c r="F91" i="1"/>
  <c r="E91" i="1"/>
  <c r="D91" i="1"/>
  <c r="C91" i="1"/>
  <c r="B91" i="1"/>
  <c r="F90" i="1"/>
  <c r="E90" i="1"/>
  <c r="D90" i="1"/>
  <c r="C90" i="1"/>
  <c r="B90" i="1"/>
  <c r="F89" i="1"/>
  <c r="E89" i="1"/>
  <c r="D89" i="1"/>
  <c r="C89" i="1"/>
  <c r="B89" i="1"/>
  <c r="F88" i="1"/>
  <c r="E88" i="1"/>
  <c r="D88" i="1"/>
  <c r="C88" i="1"/>
  <c r="B88" i="1"/>
  <c r="F87" i="1"/>
  <c r="E87" i="1"/>
  <c r="D87" i="1"/>
  <c r="C87" i="1"/>
  <c r="B87" i="1"/>
  <c r="F86" i="1"/>
  <c r="E86" i="1"/>
  <c r="D86" i="1"/>
  <c r="C86" i="1"/>
  <c r="B86" i="1"/>
  <c r="F85" i="1"/>
  <c r="E85" i="1"/>
  <c r="D85" i="1"/>
  <c r="C85" i="1"/>
  <c r="B85" i="1"/>
  <c r="F84" i="1"/>
  <c r="E84" i="1"/>
  <c r="D84" i="1"/>
  <c r="C84" i="1"/>
  <c r="B84" i="1"/>
  <c r="F83" i="1"/>
  <c r="E83" i="1"/>
  <c r="D83" i="1"/>
  <c r="C83" i="1"/>
  <c r="B83" i="1"/>
  <c r="F82" i="1"/>
  <c r="E82" i="1"/>
  <c r="D82" i="1"/>
  <c r="C82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D14" i="1"/>
  <c r="C22" i="1" l="1"/>
  <c r="B22" i="1" l="1"/>
  <c r="B26" i="1" s="1"/>
  <c r="C32" i="1"/>
  <c r="D32" i="1" s="1"/>
  <c r="C26" i="1"/>
  <c r="C128" i="1" l="1"/>
  <c r="C125" i="1"/>
  <c r="C145" i="1"/>
  <c r="C144" i="1"/>
  <c r="C143" i="1"/>
  <c r="C142" i="1"/>
  <c r="C141" i="1"/>
  <c r="C124" i="1"/>
  <c r="C122" i="1"/>
  <c r="C12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7" i="1"/>
  <c r="C126" i="1"/>
  <c r="C120" i="1"/>
  <c r="C123" i="1"/>
  <c r="C100" i="1"/>
  <c r="C103" i="1"/>
  <c r="C107" i="1"/>
  <c r="C109" i="1"/>
  <c r="C98" i="1"/>
  <c r="C111" i="1"/>
  <c r="C115" i="1"/>
  <c r="C116" i="1"/>
  <c r="C119" i="1"/>
  <c r="B96" i="1"/>
  <c r="C97" i="1"/>
  <c r="C99" i="1"/>
  <c r="C101" i="1"/>
  <c r="C102" i="1"/>
  <c r="C104" i="1"/>
  <c r="C105" i="1"/>
  <c r="C106" i="1"/>
  <c r="C108" i="1"/>
  <c r="C110" i="1"/>
  <c r="C112" i="1"/>
  <c r="C113" i="1"/>
  <c r="C114" i="1"/>
  <c r="C117" i="1"/>
  <c r="C118" i="1"/>
  <c r="C96" i="1"/>
  <c r="F32" i="1"/>
  <c r="C33" i="1" s="1"/>
  <c r="D33" i="1" s="1"/>
  <c r="E32" i="1"/>
  <c r="D96" i="1" l="1"/>
  <c r="B97" i="1" s="1"/>
  <c r="D97" i="1" s="1"/>
  <c r="B98" i="1" s="1"/>
  <c r="D98" i="1" s="1"/>
  <c r="B99" i="1" s="1"/>
  <c r="D99" i="1" s="1"/>
  <c r="B100" i="1" s="1"/>
  <c r="D100" i="1" s="1"/>
  <c r="B101" i="1" s="1"/>
  <c r="D101" i="1" s="1"/>
  <c r="B102" i="1" s="1"/>
  <c r="D102" i="1" s="1"/>
  <c r="B103" i="1" s="1"/>
  <c r="D103" i="1" s="1"/>
  <c r="B104" i="1" s="1"/>
  <c r="D104" i="1" s="1"/>
  <c r="B105" i="1" s="1"/>
  <c r="D105" i="1" s="1"/>
  <c r="B106" i="1" s="1"/>
  <c r="D106" i="1" s="1"/>
  <c r="B107" i="1" s="1"/>
  <c r="D107" i="1" s="1"/>
  <c r="B108" i="1" s="1"/>
  <c r="D108" i="1" s="1"/>
  <c r="B109" i="1" s="1"/>
  <c r="D109" i="1" s="1"/>
  <c r="B110" i="1" s="1"/>
  <c r="D110" i="1" s="1"/>
  <c r="B111" i="1" s="1"/>
  <c r="D111" i="1" s="1"/>
  <c r="B112" i="1" s="1"/>
  <c r="D112" i="1" s="1"/>
  <c r="B113" i="1" s="1"/>
  <c r="D113" i="1" s="1"/>
  <c r="B114" i="1" s="1"/>
  <c r="D114" i="1" s="1"/>
  <c r="B115" i="1" s="1"/>
  <c r="D115" i="1" s="1"/>
  <c r="B116" i="1" s="1"/>
  <c r="D116" i="1" s="1"/>
  <c r="B117" i="1" s="1"/>
  <c r="D117" i="1" s="1"/>
  <c r="B118" i="1" s="1"/>
  <c r="D118" i="1" s="1"/>
  <c r="B119" i="1" s="1"/>
  <c r="D119" i="1" s="1"/>
  <c r="B120" i="1" s="1"/>
  <c r="D120" i="1" s="1"/>
  <c r="B121" i="1" s="1"/>
  <c r="D121" i="1" s="1"/>
  <c r="B122" i="1" s="1"/>
  <c r="D122" i="1" s="1"/>
  <c r="B123" i="1" s="1"/>
  <c r="D123" i="1" s="1"/>
  <c r="B124" i="1" s="1"/>
  <c r="D124" i="1" s="1"/>
  <c r="B125" i="1" s="1"/>
  <c r="D125" i="1" s="1"/>
  <c r="B126" i="1" s="1"/>
  <c r="D126" i="1" s="1"/>
  <c r="B127" i="1" s="1"/>
  <c r="D127" i="1" s="1"/>
  <c r="B128" i="1" s="1"/>
  <c r="D128" i="1" s="1"/>
  <c r="B129" i="1" s="1"/>
  <c r="D129" i="1" s="1"/>
  <c r="B130" i="1" s="1"/>
  <c r="D130" i="1" s="1"/>
  <c r="B131" i="1" s="1"/>
  <c r="D131" i="1" s="1"/>
  <c r="B132" i="1" s="1"/>
  <c r="D132" i="1" s="1"/>
  <c r="B133" i="1" s="1"/>
  <c r="D133" i="1" s="1"/>
  <c r="B134" i="1" s="1"/>
  <c r="D134" i="1" s="1"/>
  <c r="B135" i="1" s="1"/>
  <c r="D135" i="1" s="1"/>
  <c r="B136" i="1" s="1"/>
  <c r="D136" i="1" s="1"/>
  <c r="B137" i="1" s="1"/>
  <c r="D137" i="1" s="1"/>
  <c r="B138" i="1" s="1"/>
  <c r="D138" i="1" s="1"/>
  <c r="B139" i="1" s="1"/>
  <c r="D139" i="1" s="1"/>
  <c r="B140" i="1" s="1"/>
  <c r="D140" i="1" s="1"/>
  <c r="B141" i="1" s="1"/>
  <c r="D141" i="1" s="1"/>
  <c r="B142" i="1" s="1"/>
  <c r="D142" i="1" s="1"/>
  <c r="B143" i="1" s="1"/>
  <c r="D143" i="1" s="1"/>
  <c r="B144" i="1" s="1"/>
  <c r="D144" i="1" s="1"/>
  <c r="B145" i="1" s="1"/>
  <c r="D145" i="1" s="1"/>
  <c r="C156" i="1" s="1"/>
  <c r="F33" i="1"/>
  <c r="C34" i="1" s="1"/>
  <c r="D34" i="1" s="1"/>
  <c r="E33" i="1"/>
  <c r="F34" i="1" l="1"/>
  <c r="C35" i="1" s="1"/>
  <c r="D35" i="1" s="1"/>
  <c r="E34" i="1"/>
  <c r="F35" i="1" l="1"/>
  <c r="C36" i="1" s="1"/>
  <c r="D36" i="1" s="1"/>
  <c r="E35" i="1"/>
  <c r="F36" i="1" l="1"/>
  <c r="C37" i="1" s="1"/>
  <c r="D37" i="1" s="1"/>
  <c r="E36" i="1"/>
  <c r="F37" i="1" l="1"/>
  <c r="C38" i="1" s="1"/>
  <c r="D38" i="1" s="1"/>
  <c r="E37" i="1"/>
  <c r="F38" i="1" l="1"/>
  <c r="C39" i="1" s="1"/>
  <c r="D39" i="1" s="1"/>
  <c r="E38" i="1"/>
  <c r="F39" i="1" l="1"/>
  <c r="C40" i="1" s="1"/>
  <c r="D40" i="1" s="1"/>
  <c r="E39" i="1"/>
  <c r="F40" i="1" l="1"/>
  <c r="C41" i="1" s="1"/>
  <c r="D41" i="1" s="1"/>
  <c r="E40" i="1"/>
  <c r="F41" i="1" l="1"/>
  <c r="C42" i="1" s="1"/>
  <c r="D42" i="1" s="1"/>
  <c r="E41" i="1"/>
  <c r="F42" i="1" l="1"/>
  <c r="C43" i="1" s="1"/>
  <c r="D43" i="1" s="1"/>
  <c r="E42" i="1"/>
  <c r="F43" i="1" l="1"/>
  <c r="C44" i="1" s="1"/>
  <c r="D44" i="1" s="1"/>
  <c r="E43" i="1"/>
  <c r="F44" i="1" l="1"/>
  <c r="C45" i="1" s="1"/>
  <c r="D45" i="1" s="1"/>
  <c r="E44" i="1"/>
  <c r="F45" i="1" l="1"/>
  <c r="C46" i="1" s="1"/>
  <c r="D46" i="1" s="1"/>
  <c r="E45" i="1"/>
  <c r="F46" i="1" l="1"/>
  <c r="C47" i="1" s="1"/>
  <c r="D47" i="1" s="1"/>
  <c r="E46" i="1"/>
  <c r="F47" i="1" l="1"/>
  <c r="C48" i="1" s="1"/>
  <c r="D48" i="1" s="1"/>
  <c r="E47" i="1"/>
  <c r="F48" i="1" l="1"/>
  <c r="C49" i="1" s="1"/>
  <c r="D49" i="1" s="1"/>
  <c r="E48" i="1"/>
  <c r="F49" i="1" l="1"/>
  <c r="C50" i="1" s="1"/>
  <c r="D50" i="1" s="1"/>
  <c r="E49" i="1"/>
  <c r="F50" i="1" l="1"/>
  <c r="C51" i="1" s="1"/>
  <c r="D51" i="1" s="1"/>
  <c r="E50" i="1"/>
  <c r="F51" i="1" l="1"/>
  <c r="C52" i="1" s="1"/>
  <c r="D52" i="1" s="1"/>
  <c r="E51" i="1"/>
  <c r="F52" i="1" l="1"/>
  <c r="C53" i="1" s="1"/>
  <c r="D53" i="1" s="1"/>
  <c r="E52" i="1"/>
  <c r="F53" i="1" l="1"/>
  <c r="C54" i="1" s="1"/>
  <c r="D54" i="1" s="1"/>
  <c r="E53" i="1"/>
  <c r="F54" i="1" l="1"/>
  <c r="C55" i="1" s="1"/>
  <c r="D55" i="1" s="1"/>
  <c r="E54" i="1"/>
  <c r="F55" i="1" l="1"/>
  <c r="C56" i="1" s="1"/>
  <c r="E55" i="1"/>
  <c r="F56" i="1" l="1"/>
  <c r="C57" i="1" s="1"/>
  <c r="D56" i="1"/>
  <c r="E56" i="1" s="1"/>
  <c r="D57" i="1" l="1"/>
  <c r="E57" i="1" s="1"/>
  <c r="F57" i="1"/>
  <c r="C58" i="1" s="1"/>
  <c r="D58" i="1" l="1"/>
  <c r="E58" i="1" s="1"/>
  <c r="F58" i="1"/>
  <c r="C59" i="1" s="1"/>
  <c r="D59" i="1" l="1"/>
  <c r="E59" i="1" l="1"/>
  <c r="F59" i="1"/>
  <c r="C60" i="1" s="1"/>
  <c r="D60" i="1" l="1"/>
  <c r="E60" i="1" s="1"/>
  <c r="F60" i="1"/>
  <c r="C61" i="1" s="1"/>
  <c r="D61" i="1" l="1"/>
  <c r="E61" i="1" s="1"/>
  <c r="F61" i="1"/>
  <c r="C62" i="1" s="1"/>
  <c r="D62" i="1" l="1"/>
  <c r="E62" i="1" l="1"/>
  <c r="F62" i="1"/>
  <c r="C63" i="1" s="1"/>
  <c r="D63" i="1" l="1"/>
  <c r="E63" i="1" l="1"/>
  <c r="F63" i="1"/>
  <c r="C64" i="1" s="1"/>
  <c r="D64" i="1" l="1"/>
  <c r="E64" i="1" s="1"/>
  <c r="F64" i="1"/>
  <c r="C65" i="1" s="1"/>
  <c r="D65" i="1" l="1"/>
  <c r="E65" i="1" s="1"/>
  <c r="F65" i="1"/>
  <c r="C66" i="1" s="1"/>
  <c r="D66" i="1" l="1"/>
  <c r="E66" i="1" l="1"/>
  <c r="F66" i="1"/>
  <c r="C67" i="1" s="1"/>
  <c r="D67" i="1" l="1"/>
  <c r="E67" i="1" l="1"/>
  <c r="F67" i="1"/>
  <c r="C68" i="1" s="1"/>
  <c r="D68" i="1" l="1"/>
  <c r="E68" i="1" s="1"/>
  <c r="F68" i="1"/>
  <c r="C69" i="1" s="1"/>
  <c r="D69" i="1" l="1"/>
  <c r="E69" i="1" s="1"/>
  <c r="F69" i="1"/>
  <c r="C70" i="1" s="1"/>
  <c r="D70" i="1" l="1"/>
  <c r="E70" i="1" l="1"/>
  <c r="F70" i="1"/>
  <c r="C71" i="1" s="1"/>
  <c r="D71" i="1" l="1"/>
  <c r="E71" i="1" s="1"/>
  <c r="F71" i="1"/>
  <c r="C72" i="1" s="1"/>
  <c r="D72" i="1" l="1"/>
  <c r="E72" i="1" l="1"/>
  <c r="F72" i="1"/>
  <c r="C73" i="1" s="1"/>
  <c r="D73" i="1" l="1"/>
  <c r="E73" i="1" s="1"/>
  <c r="F73" i="1"/>
  <c r="C74" i="1" s="1"/>
  <c r="D74" i="1" l="1"/>
  <c r="E74" i="1" l="1"/>
  <c r="F74" i="1"/>
  <c r="C75" i="1" s="1"/>
  <c r="D75" i="1" l="1"/>
  <c r="E75" i="1" s="1"/>
  <c r="F75" i="1"/>
  <c r="C76" i="1" s="1"/>
  <c r="D76" i="1" l="1"/>
  <c r="E76" i="1" s="1"/>
  <c r="F76" i="1"/>
  <c r="C77" i="1" s="1"/>
  <c r="D77" i="1" l="1"/>
  <c r="E77" i="1" s="1"/>
  <c r="F77" i="1"/>
  <c r="C78" i="1" s="1"/>
  <c r="D78" i="1" l="1"/>
  <c r="E78" i="1" l="1"/>
  <c r="F78" i="1"/>
  <c r="C79" i="1" s="1"/>
  <c r="D79" i="1" l="1"/>
  <c r="E79" i="1" l="1"/>
  <c r="F79" i="1"/>
  <c r="C80" i="1" s="1"/>
  <c r="D80" i="1" l="1"/>
  <c r="E80" i="1" l="1"/>
  <c r="F80" i="1"/>
  <c r="C81" i="1" s="1"/>
  <c r="D81" i="1" l="1"/>
  <c r="E81" i="1" l="1"/>
  <c r="F81" i="1"/>
  <c r="C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22" authorId="0" shapeId="0" xr:uid="{00000000-0006-0000-0000-000004000000}">
      <text>
        <r>
          <rPr>
            <sz val="10"/>
            <rFont val="Arial"/>
            <family val="2"/>
          </rPr>
          <t>PV(</t>
        </r>
        <r>
          <rPr>
            <sz val="10"/>
            <rFont val="FreeSans"/>
            <family val="2"/>
          </rPr>
          <t xml:space="preserve">المعدل الشهري الفعلي </t>
        </r>
        <r>
          <rPr>
            <sz val="10"/>
            <rFont val="Arial"/>
            <family val="2"/>
          </rPr>
          <t>D8</t>
        </r>
        <r>
          <rPr>
            <sz val="10"/>
            <rFont val="FreeSans"/>
            <family val="2"/>
          </rPr>
          <t xml:space="preserve">، عدد الأشهر D6، قيمة القسط D10، </t>
        </r>
        <r>
          <rPr>
            <sz val="10"/>
            <rFont val="Arial"/>
            <family val="2"/>
          </rPr>
          <t>0</t>
        </r>
        <r>
          <rPr>
            <sz val="10"/>
            <rFont val="FreeSans"/>
            <family val="2"/>
          </rPr>
          <t>، توقيت الدفعة D9). القسط سالب لذا الناتج موجب</t>
        </r>
        <r>
          <rPr>
            <sz val="10"/>
            <rFont val="Arial"/>
            <family val="2"/>
          </rPr>
          <t>.</t>
        </r>
      </text>
    </comment>
    <comment ref="B26" authorId="0" shapeId="0" xr:uid="{00000000-0006-0000-0000-000003000000}">
      <text>
        <r>
          <rPr>
            <sz val="10"/>
            <rFont val="FreeSans"/>
            <family val="2"/>
          </rPr>
          <t>أصل حق الاستخدام = التزام الإيجار المبدئي + الدفعات المقدمة + التكاليف المباشرة الأولية + تكاليف الإزالة</t>
        </r>
        <r>
          <rPr>
            <sz val="10"/>
            <rFont val="Arial"/>
            <family val="2"/>
          </rPr>
          <t>.</t>
        </r>
      </text>
    </comment>
    <comment ref="A32" authorId="0" shapeId="0" xr:uid="{00000000-0006-0000-0000-000001000000}">
      <text>
        <r>
          <rPr>
            <sz val="10"/>
            <rFont val="FreeSans"/>
            <family val="2"/>
          </rPr>
          <t xml:space="preserve">تتكيف المعادلات تلقائياً مع توقيت الدفعة </t>
        </r>
        <r>
          <rPr>
            <sz val="10"/>
            <rFont val="Arial"/>
            <family val="2"/>
          </rPr>
          <t xml:space="preserve">(D9): 0 = </t>
        </r>
        <r>
          <rPr>
            <sz val="10"/>
            <rFont val="FreeSans"/>
            <family val="2"/>
          </rPr>
          <t xml:space="preserve">نهاية الشهر، </t>
        </r>
        <r>
          <rPr>
            <sz val="10"/>
            <rFont val="Arial"/>
            <family val="2"/>
          </rPr>
          <t xml:space="preserve">1 = بداية الشهر.
</t>
        </r>
        <r>
          <rPr>
            <sz val="10"/>
            <rFont val="FreeSans"/>
            <family val="2"/>
          </rPr>
          <t xml:space="preserve">أي شهر يتجاوز عدد الفترات </t>
        </r>
        <r>
          <rPr>
            <sz val="10"/>
            <rFont val="Arial"/>
            <family val="2"/>
          </rPr>
          <t xml:space="preserve">(D6) </t>
        </r>
        <r>
          <rPr>
            <sz val="10"/>
            <rFont val="FreeSans"/>
            <family val="2"/>
          </rPr>
          <t>يظهر فارغاً تلقائياً</t>
        </r>
        <r>
          <rPr>
            <sz val="10"/>
            <rFont val="Arial"/>
            <family val="2"/>
          </rPr>
          <t>.</t>
        </r>
      </text>
    </comment>
    <comment ref="A96" authorId="0" shapeId="0" xr:uid="{00000000-0006-0000-0000-000002000000}">
      <text>
        <r>
          <rPr>
            <sz val="10"/>
            <rFont val="FreeSans"/>
            <family val="2"/>
          </rPr>
          <t>إهلاك شهري بطريقة القسط الثابت = إجمالي أصل حق الاستخدام ÷ عدد أشهر عقد الإيجار</t>
        </r>
        <r>
          <rPr>
            <sz val="10"/>
            <rFont val="Arial"/>
            <family val="2"/>
          </rPr>
          <t>.
(</t>
        </r>
        <r>
          <rPr>
            <sz val="10"/>
            <rFont val="FreeSans"/>
            <family val="2"/>
          </rPr>
          <t>بافتراض عدم وجود عمر إنتاجي منفصل أو خيار تملك مؤكد، وإلا يُستخدم العمر الإنتاجي للأصل</t>
        </r>
        <r>
          <rPr>
            <sz val="10"/>
            <rFont val="Arial"/>
            <family val="2"/>
          </rPr>
          <t>).</t>
        </r>
      </text>
    </comment>
  </commentList>
</comments>
</file>

<file path=xl/sharedStrings.xml><?xml version="1.0" encoding="utf-8"?>
<sst xmlns="http://schemas.openxmlformats.org/spreadsheetml/2006/main" count="34" uniqueCount="33">
  <si>
    <t>نموذج احتساب التزام الإيجار وأصل حق الاستخدام</t>
  </si>
  <si>
    <t>وفق المعيار الدولي لإعداد التقارير المالية رقم 16 (IFRS 16) — فترات شهرية — من وجهة نظر المستأجر</t>
  </si>
  <si>
    <t>أولاً: المدخلات (خلايا صفراء = يمكن تعديلها، خلايا خضراء = تُحسب تلقائياً)</t>
  </si>
  <si>
    <t>معدل الخصم السنوي (كما هو منصوص عليه في العقد أو معدل الاقتراض الإضافي)</t>
  </si>
  <si>
    <t>معدل الخصم الشهري الفعلي = (1+المعدل السنوي)^(1/12) - 1</t>
  </si>
  <si>
    <t>توقيت سداد القسط (0 = نهاية الشهر، 1 = بداية الشهر)</t>
  </si>
  <si>
    <t>قيمة القسط الشهري (سالبة لأنها تدفق نقدي خارج)</t>
  </si>
  <si>
    <t>القيمة الإجمالية لعقد الإيجار (مرجعية - غير مستخدمة في الحساب)</t>
  </si>
  <si>
    <t>ثانياً: القياس عند بداية عقد الإيجار</t>
  </si>
  <si>
    <t>البند</t>
  </si>
  <si>
    <t>أصل حق الاستخدام</t>
  </si>
  <si>
    <t>التزام الإيجار</t>
  </si>
  <si>
    <t>القيمة الحالية لالتزام الإيجار (PV)</t>
  </si>
  <si>
    <t>دفعات إيجار مقدمة قبل أو عند بدء العقد</t>
  </si>
  <si>
    <t>تكاليف مباشرة أولية (رسوم قانونية، تجهيز الأصل...)</t>
  </si>
  <si>
    <t>تكاليف إزالة وإعادة الأصل لحالته الأصلية (إن وُجدت)</t>
  </si>
  <si>
    <t>الإجمالي (يُثبت في قائمة المركز المالي)</t>
  </si>
  <si>
    <t>تحقق: رصيد التزام الإيجار بعد آخر قسط (يجب أن يساوي صفر)</t>
  </si>
  <si>
    <t>ثالثاً: جدول إطفاء التزام الإيجار (حتى 60 شهراً)</t>
  </si>
  <si>
    <t>الشهر</t>
  </si>
  <si>
    <t>القسط الشهري</t>
  </si>
  <si>
    <t>رصيد الالتزام أول الشهر</t>
  </si>
  <si>
    <t>الفائدة</t>
  </si>
  <si>
    <t>تخفيض الالتزام</t>
  </si>
  <si>
    <t>رصيد الالتزام آخر الشهر</t>
  </si>
  <si>
    <t>رابعاً: جدول إطفاء (إهلاك) أصل حق الاستخدام (حتى 60 شهراً)</t>
  </si>
  <si>
    <t>رصيد الأصل أول الشهر</t>
  </si>
  <si>
    <t>الإهلاك الشهري (قسط ثابت)</t>
  </si>
  <si>
    <t>رصيد الأصل آخر الشهر</t>
  </si>
  <si>
    <t>تحقق: رصيد الأصل بعد آخر شهر (يجب أن يساوي صفر)</t>
  </si>
  <si>
    <t>عدد الفترات (أشهر) لعقد الإيجار - حتى 60 شهراً</t>
  </si>
  <si>
    <t>info@auditix.com</t>
  </si>
  <si>
    <t>+966 57 983 0058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</si>
</sst>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#,##0.00;\(#,##0.00\);\-"/>
  </numFmts>
  <fonts count="14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6"/>
      <color rgb="FFFFFFFF"/>
      <name val="Aptos Narrow"/>
      <family val="2"/>
    </font>
    <font>
      <i/>
      <sz val="11"/>
      <color rgb="FF44546A"/>
      <name val="Aptos Narrow"/>
      <family val="2"/>
    </font>
    <font>
      <b/>
      <sz val="14"/>
      <color rgb="FFFFFFFF"/>
      <name val="Aptos Narrow"/>
      <family val="2"/>
    </font>
    <font>
      <b/>
      <sz val="10.5"/>
      <color rgb="FF1F1F1F"/>
      <name val="Aptos Narrow"/>
      <family val="2"/>
    </font>
    <font>
      <b/>
      <sz val="10.5"/>
      <color rgb="FF0000FF"/>
      <name val="Aptos Narrow"/>
      <family val="2"/>
    </font>
    <font>
      <b/>
      <sz val="10.5"/>
      <color rgb="FF375623"/>
      <name val="Aptos Narrow"/>
      <family val="2"/>
    </font>
    <font>
      <b/>
      <sz val="10.5"/>
      <color rgb="FFFFFFFF"/>
      <name val="Aptos Narrow"/>
      <family val="2"/>
    </font>
    <font>
      <sz val="10.5"/>
      <color rgb="FF1F1F1F"/>
      <name val="Aptos Narrow"/>
      <family val="2"/>
    </font>
    <font>
      <i/>
      <sz val="9.5"/>
      <color rgb="FF808080"/>
      <name val="Aptos Narrow"/>
      <family val="2"/>
    </font>
    <font>
      <b/>
      <sz val="12"/>
      <color rgb="FFFFFFFF"/>
      <name val="Aptos Narrow"/>
      <family val="2"/>
    </font>
    <font>
      <sz val="10"/>
      <name val="FreeSans"/>
      <family val="2"/>
    </font>
    <font>
      <b/>
      <sz val="12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E2EFDA"/>
      </patternFill>
    </fill>
    <fill>
      <patternFill patternType="solid">
        <fgColor rgb="FFE2EFDA"/>
        <bgColor rgb="FFD9E2F3"/>
      </patternFill>
    </fill>
    <fill>
      <patternFill patternType="solid">
        <fgColor rgb="FF2B6D38"/>
        <bgColor rgb="FF2E5C8A"/>
      </patternFill>
    </fill>
    <fill>
      <patternFill patternType="solid">
        <fgColor rgb="FF2B6D38"/>
        <bgColor rgb="FF1F4E79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39997558519241921"/>
        <bgColor rgb="FFE2EFDA"/>
      </patternFill>
    </fill>
    <fill>
      <patternFill patternType="solid">
        <fgColor theme="6" tint="0.59999389629810485"/>
        <bgColor rgb="FFFFFFFF"/>
      </patternFill>
    </fill>
    <fill>
      <patternFill patternType="solid">
        <fgColor rgb="FF173404"/>
        <bgColor rgb="FF17340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1F4E79"/>
      </top>
      <bottom style="thin">
        <color rgb="FFBFBFB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right" vertical="center" wrapText="1" readingOrder="2"/>
    </xf>
    <xf numFmtId="165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 wrapText="1" readingOrder="2"/>
    </xf>
    <xf numFmtId="165" fontId="10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readingOrder="2"/>
    </xf>
    <xf numFmtId="0" fontId="4" fillId="4" borderId="0" xfId="0" applyFont="1" applyFill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readingOrder="2"/>
    </xf>
    <xf numFmtId="0" fontId="11" fillId="5" borderId="0" xfId="0" applyFont="1" applyFill="1" applyAlignment="1">
      <alignment horizontal="center" vertical="center" readingOrder="2"/>
    </xf>
    <xf numFmtId="0" fontId="3" fillId="6" borderId="0" xfId="0" applyFont="1" applyFill="1" applyAlignment="1">
      <alignment horizontal="center" vertical="center" readingOrder="2"/>
    </xf>
    <xf numFmtId="0" fontId="9" fillId="6" borderId="0" xfId="0" applyFont="1" applyFill="1" applyAlignment="1">
      <alignment horizontal="right" vertical="center" wrapText="1" readingOrder="2"/>
    </xf>
    <xf numFmtId="165" fontId="9" fillId="6" borderId="1" xfId="0" applyNumberFormat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right" vertical="center" wrapText="1" readingOrder="2"/>
    </xf>
    <xf numFmtId="165" fontId="5" fillId="7" borderId="2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165" fontId="9" fillId="8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6" borderId="1" xfId="0" applyNumberFormat="1" applyFont="1" applyFill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0" fontId="13" fillId="9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6FC"/>
      <rgbColor rgb="FF660066"/>
      <rgbColor rgb="FFFF8080"/>
      <rgbColor rgb="FF2E5C8A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75623"/>
      <rgbColor rgb="FF993300"/>
      <rgbColor rgb="FF993366"/>
      <rgbColor rgb="FF1F4E7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B6D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29307</xdr:colOff>
      <xdr:row>0</xdr:row>
      <xdr:rowOff>0</xdr:rowOff>
    </xdr:from>
    <xdr:to>
      <xdr:col>5</xdr:col>
      <xdr:colOff>1157653</xdr:colOff>
      <xdr:row>4</xdr:row>
      <xdr:rowOff>80596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DC7C76-3C40-45FC-B536-1DB1901D0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1785809" y="0"/>
          <a:ext cx="8726365" cy="107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6"/>
  <sheetViews>
    <sheetView showGridLines="0" rightToLeft="1" tabSelected="1" topLeftCell="A100" zoomScale="130" zoomScaleNormal="130" workbookViewId="0">
      <selection activeCell="C22" sqref="C22"/>
    </sheetView>
  </sheetViews>
  <sheetFormatPr defaultColWidth="8.7109375" defaultRowHeight="15"/>
  <cols>
    <col min="1" max="1" width="34" customWidth="1"/>
    <col min="2" max="6" width="20" customWidth="1"/>
    <col min="7" max="7" width="32.42578125" customWidth="1"/>
  </cols>
  <sheetData>
    <row r="1" spans="1:7" ht="20.100000000000001" customHeight="1">
      <c r="G1" s="25" t="s">
        <v>31</v>
      </c>
    </row>
    <row r="2" spans="1:7" ht="20.100000000000001" customHeight="1">
      <c r="G2" s="25"/>
    </row>
    <row r="3" spans="1:7" ht="20.100000000000001" customHeight="1">
      <c r="G3" s="25" t="s">
        <v>32</v>
      </c>
    </row>
    <row r="4" spans="1:7" ht="20.100000000000001" customHeight="1">
      <c r="G4" s="25"/>
    </row>
    <row r="5" spans="1:7" ht="20.100000000000001" customHeight="1"/>
    <row r="6" spans="1:7" ht="20.100000000000001" customHeight="1"/>
    <row r="7" spans="1:7" ht="30" customHeight="1">
      <c r="A7" s="8" t="s">
        <v>0</v>
      </c>
      <c r="B7" s="8"/>
      <c r="C7" s="8"/>
      <c r="D7" s="8"/>
      <c r="E7" s="8"/>
      <c r="F7" s="8"/>
    </row>
    <row r="8" spans="1:7" ht="19.5" customHeight="1">
      <c r="A8" s="12" t="s">
        <v>1</v>
      </c>
      <c r="B8" s="12"/>
      <c r="C8" s="12"/>
      <c r="D8" s="12"/>
      <c r="E8" s="12"/>
      <c r="F8" s="12"/>
    </row>
    <row r="10" spans="1:7" ht="25.5" customHeight="1">
      <c r="A10" s="9" t="s">
        <v>2</v>
      </c>
      <c r="B10" s="9"/>
      <c r="C10" s="9"/>
      <c r="D10" s="9"/>
      <c r="E10" s="9"/>
      <c r="F10" s="9"/>
    </row>
    <row r="12" spans="1:7" ht="19.5" customHeight="1">
      <c r="A12" s="1" t="s">
        <v>30</v>
      </c>
      <c r="D12" s="19">
        <v>24</v>
      </c>
    </row>
    <row r="13" spans="1:7" ht="28.5">
      <c r="A13" s="1" t="s">
        <v>3</v>
      </c>
      <c r="D13" s="20">
        <v>0.08</v>
      </c>
    </row>
    <row r="14" spans="1:7" ht="28.5">
      <c r="A14" s="1" t="s">
        <v>4</v>
      </c>
      <c r="D14" s="21">
        <f>(1+D13)^(1/12)-1</f>
        <v>6.4340301100034303E-3</v>
      </c>
    </row>
    <row r="15" spans="1:7" ht="30.75" customHeight="1">
      <c r="A15" s="1" t="s">
        <v>5</v>
      </c>
      <c r="D15" s="19">
        <v>0</v>
      </c>
    </row>
    <row r="16" spans="1:7" ht="19.5" customHeight="1">
      <c r="A16" s="1" t="s">
        <v>6</v>
      </c>
      <c r="D16" s="22">
        <v>-100000</v>
      </c>
    </row>
    <row r="17" spans="1:6" ht="43.5" customHeight="1">
      <c r="A17" s="1" t="s">
        <v>7</v>
      </c>
      <c r="D17" s="22">
        <v>2400000</v>
      </c>
    </row>
    <row r="19" spans="1:6" ht="25.5" customHeight="1">
      <c r="A19" s="9" t="s">
        <v>8</v>
      </c>
      <c r="B19" s="9"/>
      <c r="C19" s="9"/>
      <c r="D19" s="9"/>
      <c r="E19" s="9"/>
      <c r="F19" s="9"/>
    </row>
    <row r="21" spans="1:6" ht="30" customHeight="1">
      <c r="A21" s="10" t="s">
        <v>9</v>
      </c>
      <c r="B21" s="10" t="s">
        <v>10</v>
      </c>
      <c r="C21" s="10" t="s">
        <v>11</v>
      </c>
    </row>
    <row r="22" spans="1:6">
      <c r="A22" s="2" t="s">
        <v>12</v>
      </c>
      <c r="B22" s="3">
        <f>C22</f>
        <v>2217291.1419300218</v>
      </c>
      <c r="C22" s="3">
        <f>PV($D$14,$D$12,$D$16,0,$D$15)</f>
        <v>2217291.1419300218</v>
      </c>
    </row>
    <row r="23" spans="1:6">
      <c r="A23" s="13" t="s">
        <v>13</v>
      </c>
      <c r="B23" s="23">
        <v>0</v>
      </c>
      <c r="C23" s="14">
        <v>0</v>
      </c>
    </row>
    <row r="24" spans="1:6" ht="28.5">
      <c r="A24" s="2" t="s">
        <v>14</v>
      </c>
      <c r="B24" s="24">
        <v>0</v>
      </c>
      <c r="C24" s="3">
        <v>0</v>
      </c>
    </row>
    <row r="25" spans="1:6" ht="28.5">
      <c r="A25" s="13" t="s">
        <v>15</v>
      </c>
      <c r="B25" s="23">
        <v>0</v>
      </c>
      <c r="C25" s="14">
        <v>0</v>
      </c>
    </row>
    <row r="26" spans="1:6">
      <c r="A26" s="15" t="s">
        <v>16</v>
      </c>
      <c r="B26" s="16">
        <f>SUM(B22:B25)</f>
        <v>2217291.1419300218</v>
      </c>
      <c r="C26" s="16">
        <f>SUM(C22:C25)</f>
        <v>2217291.1419300218</v>
      </c>
    </row>
    <row r="27" spans="1:6" ht="27">
      <c r="A27" s="4" t="s">
        <v>17</v>
      </c>
      <c r="C27" s="5">
        <f>IFERROR(INDEX($F$32:$F$91,MATCH($D$12,$A$32:$A$91,0)),"")</f>
        <v>4.6815102905384265E-9</v>
      </c>
    </row>
    <row r="29" spans="1:6" ht="21.75" customHeight="1">
      <c r="A29" s="11" t="s">
        <v>18</v>
      </c>
      <c r="B29" s="11"/>
      <c r="C29" s="11"/>
      <c r="D29" s="11"/>
      <c r="E29" s="11"/>
      <c r="F29" s="11"/>
    </row>
    <row r="30" spans="1:6" ht="21.75" customHeight="1"/>
    <row r="31" spans="1:6" ht="30" customHeight="1">
      <c r="A31" s="10" t="s">
        <v>19</v>
      </c>
      <c r="B31" s="10" t="s">
        <v>20</v>
      </c>
      <c r="C31" s="10" t="s">
        <v>21</v>
      </c>
      <c r="D31" s="10" t="s">
        <v>22</v>
      </c>
      <c r="E31" s="10" t="s">
        <v>23</v>
      </c>
      <c r="F31" s="10" t="s">
        <v>24</v>
      </c>
    </row>
    <row r="32" spans="1:6">
      <c r="A32" s="6">
        <v>1</v>
      </c>
      <c r="B32" s="3">
        <f t="shared" ref="B32:B63" si="0">IF($A32&lt;=$D$12,$D$16,"")</f>
        <v>-100000</v>
      </c>
      <c r="C32" s="3">
        <f>IF($A32&lt;=$D$12,$C$22,"")</f>
        <v>2217291.1419300218</v>
      </c>
      <c r="D32" s="3">
        <f t="shared" ref="D32:D63" si="1">IF($A32&lt;=$D$12,IF($D$15=1,(C32+B32)*$D$14,C32*$D$14),"")</f>
        <v>14266.117969821649</v>
      </c>
      <c r="E32" s="3">
        <f t="shared" ref="E32:E63" si="2">IF($A32&lt;=$D$12,IF($D$15=1,-B32,-B32-D32),"")</f>
        <v>85733.882030178356</v>
      </c>
      <c r="F32" s="3">
        <f t="shared" ref="F32:F63" si="3">IF($A32&lt;=$D$12,C32+B32+D32,"")</f>
        <v>2131557.2598998435</v>
      </c>
    </row>
    <row r="33" spans="1:6">
      <c r="A33" s="17">
        <v>2</v>
      </c>
      <c r="B33" s="18">
        <f t="shared" si="0"/>
        <v>-100000</v>
      </c>
      <c r="C33" s="18">
        <f t="shared" ref="C33:C64" si="4">IF($A33&lt;=$D$12,F32,"")</f>
        <v>2131557.2598998435</v>
      </c>
      <c r="D33" s="18">
        <f t="shared" si="1"/>
        <v>13714.503591392</v>
      </c>
      <c r="E33" s="18">
        <f t="shared" si="2"/>
        <v>86285.496408608</v>
      </c>
      <c r="F33" s="18">
        <f t="shared" si="3"/>
        <v>2045271.7634912354</v>
      </c>
    </row>
    <row r="34" spans="1:6">
      <c r="A34" s="6">
        <v>3</v>
      </c>
      <c r="B34" s="3">
        <f t="shared" si="0"/>
        <v>-100000</v>
      </c>
      <c r="C34" s="3">
        <f t="shared" si="4"/>
        <v>2045271.7634912354</v>
      </c>
      <c r="D34" s="3">
        <f t="shared" si="1"/>
        <v>13159.340109442423</v>
      </c>
      <c r="E34" s="3">
        <f t="shared" si="2"/>
        <v>86840.659890557581</v>
      </c>
      <c r="F34" s="3">
        <f t="shared" si="3"/>
        <v>1958431.1036006778</v>
      </c>
    </row>
    <row r="35" spans="1:6">
      <c r="A35" s="17">
        <v>4</v>
      </c>
      <c r="B35" s="18">
        <f t="shared" si="0"/>
        <v>-100000</v>
      </c>
      <c r="C35" s="18">
        <f t="shared" si="4"/>
        <v>1958431.1036006778</v>
      </c>
      <c r="D35" s="18">
        <f t="shared" si="1"/>
        <v>12600.604688934009</v>
      </c>
      <c r="E35" s="18">
        <f t="shared" si="2"/>
        <v>87399.395311065993</v>
      </c>
      <c r="F35" s="18">
        <f t="shared" si="3"/>
        <v>1871031.7082896119</v>
      </c>
    </row>
    <row r="36" spans="1:6">
      <c r="A36" s="6">
        <v>5</v>
      </c>
      <c r="B36" s="3">
        <f t="shared" si="0"/>
        <v>-100000</v>
      </c>
      <c r="C36" s="3">
        <f t="shared" si="4"/>
        <v>1871031.7082896119</v>
      </c>
      <c r="D36" s="3">
        <f t="shared" si="1"/>
        <v>12038.274347906518</v>
      </c>
      <c r="E36" s="3">
        <f t="shared" si="2"/>
        <v>87961.725652093475</v>
      </c>
      <c r="F36" s="3">
        <f t="shared" si="3"/>
        <v>1783069.9826375183</v>
      </c>
    </row>
    <row r="37" spans="1:6">
      <c r="A37" s="17">
        <v>6</v>
      </c>
      <c r="B37" s="18">
        <f t="shared" si="0"/>
        <v>-100000</v>
      </c>
      <c r="C37" s="18">
        <f t="shared" si="4"/>
        <v>1783069.9826375183</v>
      </c>
      <c r="D37" s="18">
        <f t="shared" si="1"/>
        <v>11472.325956533086</v>
      </c>
      <c r="E37" s="18">
        <f t="shared" si="2"/>
        <v>88527.674043466919</v>
      </c>
      <c r="F37" s="18">
        <f t="shared" si="3"/>
        <v>1694542.3085940515</v>
      </c>
    </row>
    <row r="38" spans="1:6">
      <c r="A38" s="6">
        <v>7</v>
      </c>
      <c r="B38" s="3">
        <f t="shared" si="0"/>
        <v>-100000</v>
      </c>
      <c r="C38" s="3">
        <f t="shared" si="4"/>
        <v>1694542.3085940515</v>
      </c>
      <c r="D38" s="3">
        <f t="shared" si="1"/>
        <v>10902.736236168852</v>
      </c>
      <c r="E38" s="3">
        <f t="shared" si="2"/>
        <v>89097.263763831143</v>
      </c>
      <c r="F38" s="3">
        <f t="shared" si="3"/>
        <v>1605445.0448302203</v>
      </c>
    </row>
    <row r="39" spans="1:6">
      <c r="A39" s="17">
        <v>8</v>
      </c>
      <c r="B39" s="18">
        <f t="shared" si="0"/>
        <v>-100000</v>
      </c>
      <c r="C39" s="18">
        <f t="shared" si="4"/>
        <v>1605445.0448302203</v>
      </c>
      <c r="D39" s="18">
        <f t="shared" si="1"/>
        <v>10329.481758393444</v>
      </c>
      <c r="E39" s="18">
        <f t="shared" si="2"/>
        <v>89670.518241606551</v>
      </c>
      <c r="F39" s="18">
        <f t="shared" si="3"/>
        <v>1515774.5265886136</v>
      </c>
    </row>
    <row r="40" spans="1:6">
      <c r="A40" s="6">
        <v>9</v>
      </c>
      <c r="B40" s="3">
        <f t="shared" si="0"/>
        <v>-100000</v>
      </c>
      <c r="C40" s="3">
        <f t="shared" si="4"/>
        <v>1515774.5265886136</v>
      </c>
      <c r="D40" s="3">
        <f t="shared" si="1"/>
        <v>9752.5389440473355</v>
      </c>
      <c r="E40" s="3">
        <f t="shared" si="2"/>
        <v>90247.461055952663</v>
      </c>
      <c r="F40" s="3">
        <f t="shared" si="3"/>
        <v>1425527.065532661</v>
      </c>
    </row>
    <row r="41" spans="1:6">
      <c r="A41" s="17">
        <v>10</v>
      </c>
      <c r="B41" s="18">
        <f t="shared" si="0"/>
        <v>-100000</v>
      </c>
      <c r="C41" s="18">
        <f t="shared" si="4"/>
        <v>1425527.065532661</v>
      </c>
      <c r="D41" s="18">
        <f t="shared" si="1"/>
        <v>9171.8840622619737</v>
      </c>
      <c r="E41" s="18">
        <f t="shared" si="2"/>
        <v>90828.115937738025</v>
      </c>
      <c r="F41" s="18">
        <f t="shared" si="3"/>
        <v>1334698.9495949231</v>
      </c>
    </row>
    <row r="42" spans="1:6">
      <c r="A42" s="6">
        <v>11</v>
      </c>
      <c r="B42" s="3">
        <f t="shared" si="0"/>
        <v>-100000</v>
      </c>
      <c r="C42" s="3">
        <f t="shared" si="4"/>
        <v>1334698.9495949231</v>
      </c>
      <c r="D42" s="3">
        <f t="shared" si="1"/>
        <v>8587.4932294836854</v>
      </c>
      <c r="E42" s="3">
        <f t="shared" si="2"/>
        <v>91412.506770516309</v>
      </c>
      <c r="F42" s="3">
        <f t="shared" si="3"/>
        <v>1243286.4428244068</v>
      </c>
    </row>
    <row r="43" spans="1:6">
      <c r="A43" s="17">
        <v>12</v>
      </c>
      <c r="B43" s="18">
        <f t="shared" si="0"/>
        <v>-100000</v>
      </c>
      <c r="C43" s="18">
        <f t="shared" si="4"/>
        <v>1243286.4428244068</v>
      </c>
      <c r="D43" s="18">
        <f t="shared" si="1"/>
        <v>7999.3424084912913</v>
      </c>
      <c r="E43" s="18">
        <f t="shared" si="2"/>
        <v>92000.657591508701</v>
      </c>
      <c r="F43" s="18">
        <f t="shared" si="3"/>
        <v>1151285.7852328981</v>
      </c>
    </row>
    <row r="44" spans="1:6">
      <c r="A44" s="6">
        <v>13</v>
      </c>
      <c r="B44" s="3">
        <f t="shared" si="0"/>
        <v>-100000</v>
      </c>
      <c r="C44" s="3">
        <f t="shared" si="4"/>
        <v>1151285.7852328981</v>
      </c>
      <c r="D44" s="3">
        <f t="shared" si="1"/>
        <v>7407.4074074074088</v>
      </c>
      <c r="E44" s="3">
        <f t="shared" si="2"/>
        <v>92592.592592592584</v>
      </c>
      <c r="F44" s="3">
        <f t="shared" si="3"/>
        <v>1058693.1926403055</v>
      </c>
    </row>
    <row r="45" spans="1:6">
      <c r="A45" s="17">
        <v>14</v>
      </c>
      <c r="B45" s="18">
        <f t="shared" si="0"/>
        <v>-100000</v>
      </c>
      <c r="C45" s="18">
        <f t="shared" si="4"/>
        <v>1058693.1926403055</v>
      </c>
      <c r="D45" s="18">
        <f t="shared" si="1"/>
        <v>6811.6638787033871</v>
      </c>
      <c r="E45" s="18">
        <f t="shared" si="2"/>
        <v>93188.336121296612</v>
      </c>
      <c r="F45" s="18">
        <f t="shared" si="3"/>
        <v>965504.85651900887</v>
      </c>
    </row>
    <row r="46" spans="1:6">
      <c r="A46" s="6">
        <v>15</v>
      </c>
      <c r="B46" s="3">
        <f t="shared" si="0"/>
        <v>-100000</v>
      </c>
      <c r="C46" s="3">
        <f t="shared" si="4"/>
        <v>965504.85651900887</v>
      </c>
      <c r="D46" s="3">
        <f t="shared" si="1"/>
        <v>6212.087318197845</v>
      </c>
      <c r="E46" s="3">
        <f t="shared" si="2"/>
        <v>93787.912681802161</v>
      </c>
      <c r="F46" s="3">
        <f t="shared" si="3"/>
        <v>871716.94383720669</v>
      </c>
    </row>
    <row r="47" spans="1:6">
      <c r="A47" s="17">
        <v>16</v>
      </c>
      <c r="B47" s="18">
        <f t="shared" si="0"/>
        <v>-100000</v>
      </c>
      <c r="C47" s="18">
        <f t="shared" si="4"/>
        <v>871716.94383720669</v>
      </c>
      <c r="D47" s="18">
        <f t="shared" si="1"/>
        <v>5608.6530640487572</v>
      </c>
      <c r="E47" s="18">
        <f t="shared" si="2"/>
        <v>94391.346935951238</v>
      </c>
      <c r="F47" s="18">
        <f t="shared" si="3"/>
        <v>777325.59690125543</v>
      </c>
    </row>
    <row r="48" spans="1:6">
      <c r="A48" s="6">
        <v>17</v>
      </c>
      <c r="B48" s="3">
        <f t="shared" si="0"/>
        <v>-100000</v>
      </c>
      <c r="C48" s="3">
        <f t="shared" si="4"/>
        <v>777325.59690125543</v>
      </c>
      <c r="D48" s="3">
        <f t="shared" si="1"/>
        <v>5001.3362957390664</v>
      </c>
      <c r="E48" s="3">
        <f t="shared" si="2"/>
        <v>94998.663704260936</v>
      </c>
      <c r="F48" s="3">
        <f t="shared" si="3"/>
        <v>682326.93319699448</v>
      </c>
    </row>
    <row r="49" spans="1:6">
      <c r="A49" s="17">
        <v>18</v>
      </c>
      <c r="B49" s="18">
        <f t="shared" si="0"/>
        <v>-100000</v>
      </c>
      <c r="C49" s="18">
        <f t="shared" si="4"/>
        <v>682326.93319699448</v>
      </c>
      <c r="D49" s="18">
        <f t="shared" si="1"/>
        <v>4390.1120330557615</v>
      </c>
      <c r="E49" s="18">
        <f t="shared" si="2"/>
        <v>95609.887966944239</v>
      </c>
      <c r="F49" s="18">
        <f t="shared" si="3"/>
        <v>586717.04523005022</v>
      </c>
    </row>
    <row r="50" spans="1:6">
      <c r="A50" s="6">
        <v>19</v>
      </c>
      <c r="B50" s="3">
        <f t="shared" si="0"/>
        <v>-100000</v>
      </c>
      <c r="C50" s="3">
        <f t="shared" si="4"/>
        <v>586717.04523005022</v>
      </c>
      <c r="D50" s="3">
        <f t="shared" si="1"/>
        <v>3774.9551350623874</v>
      </c>
      <c r="E50" s="3">
        <f t="shared" si="2"/>
        <v>96225.044864937619</v>
      </c>
      <c r="F50" s="3">
        <f t="shared" si="3"/>
        <v>490492.00036511262</v>
      </c>
    </row>
    <row r="51" spans="1:6">
      <c r="A51" s="17">
        <v>20</v>
      </c>
      <c r="B51" s="18">
        <f t="shared" si="0"/>
        <v>-100000</v>
      </c>
      <c r="C51" s="18">
        <f t="shared" si="4"/>
        <v>490492.00036511262</v>
      </c>
      <c r="D51" s="18">
        <f t="shared" si="1"/>
        <v>3155.8402990649479</v>
      </c>
      <c r="E51" s="18">
        <f t="shared" si="2"/>
        <v>96844.159700935052</v>
      </c>
      <c r="F51" s="18">
        <f t="shared" si="3"/>
        <v>393647.84066417755</v>
      </c>
    </row>
    <row r="52" spans="1:6">
      <c r="A52" s="6">
        <v>21</v>
      </c>
      <c r="B52" s="3">
        <f t="shared" si="0"/>
        <v>-100000</v>
      </c>
      <c r="C52" s="3">
        <f t="shared" si="4"/>
        <v>393647.84066417755</v>
      </c>
      <c r="D52" s="3">
        <f t="shared" si="1"/>
        <v>2532.742059571151</v>
      </c>
      <c r="E52" s="3">
        <f t="shared" si="2"/>
        <v>97467.257940428855</v>
      </c>
      <c r="F52" s="3">
        <f t="shared" si="3"/>
        <v>296180.5827237487</v>
      </c>
    </row>
    <row r="53" spans="1:6">
      <c r="A53" s="17">
        <v>22</v>
      </c>
      <c r="B53" s="18">
        <f t="shared" si="0"/>
        <v>-100000</v>
      </c>
      <c r="C53" s="18">
        <f t="shared" si="4"/>
        <v>296180.5827237487</v>
      </c>
      <c r="D53" s="18">
        <f t="shared" si="1"/>
        <v>1905.634787242961</v>
      </c>
      <c r="E53" s="18">
        <f t="shared" si="2"/>
        <v>98094.365212757039</v>
      </c>
      <c r="F53" s="18">
        <f t="shared" si="3"/>
        <v>198086.21751099164</v>
      </c>
    </row>
    <row r="54" spans="1:6">
      <c r="A54" s="6">
        <v>23</v>
      </c>
      <c r="B54" s="3">
        <f t="shared" si="0"/>
        <v>-100000</v>
      </c>
      <c r="C54" s="3">
        <f t="shared" si="4"/>
        <v>198086.21751099164</v>
      </c>
      <c r="D54" s="3">
        <f t="shared" si="1"/>
        <v>1274.4926878424089</v>
      </c>
      <c r="E54" s="3">
        <f t="shared" si="2"/>
        <v>98725.507312157584</v>
      </c>
      <c r="F54" s="3">
        <f t="shared" si="3"/>
        <v>99360.710198834058</v>
      </c>
    </row>
    <row r="55" spans="1:6">
      <c r="A55" s="17">
        <v>24</v>
      </c>
      <c r="B55" s="18">
        <f t="shared" si="0"/>
        <v>-100000</v>
      </c>
      <c r="C55" s="18">
        <f t="shared" si="4"/>
        <v>99360.710198834058</v>
      </c>
      <c r="D55" s="18">
        <f t="shared" si="1"/>
        <v>639.28980117062326</v>
      </c>
      <c r="E55" s="18">
        <f t="shared" si="2"/>
        <v>99360.710198829373</v>
      </c>
      <c r="F55" s="18">
        <f t="shared" si="3"/>
        <v>4.6815102905384265E-9</v>
      </c>
    </row>
    <row r="56" spans="1:6">
      <c r="A56" s="6">
        <v>25</v>
      </c>
      <c r="B56" s="3" t="str">
        <f t="shared" si="0"/>
        <v/>
      </c>
      <c r="C56" s="3" t="str">
        <f t="shared" si="4"/>
        <v/>
      </c>
      <c r="D56" s="3" t="str">
        <f t="shared" si="1"/>
        <v/>
      </c>
      <c r="E56" s="3" t="str">
        <f t="shared" si="2"/>
        <v/>
      </c>
      <c r="F56" s="3" t="str">
        <f t="shared" si="3"/>
        <v/>
      </c>
    </row>
    <row r="57" spans="1:6">
      <c r="A57" s="17">
        <v>26</v>
      </c>
      <c r="B57" s="18" t="str">
        <f t="shared" si="0"/>
        <v/>
      </c>
      <c r="C57" s="18" t="str">
        <f t="shared" si="4"/>
        <v/>
      </c>
      <c r="D57" s="18" t="str">
        <f t="shared" si="1"/>
        <v/>
      </c>
      <c r="E57" s="18" t="str">
        <f t="shared" si="2"/>
        <v/>
      </c>
      <c r="F57" s="18" t="str">
        <f t="shared" si="3"/>
        <v/>
      </c>
    </row>
    <row r="58" spans="1:6">
      <c r="A58" s="6">
        <v>27</v>
      </c>
      <c r="B58" s="3" t="str">
        <f t="shared" si="0"/>
        <v/>
      </c>
      <c r="C58" s="3" t="str">
        <f t="shared" si="4"/>
        <v/>
      </c>
      <c r="D58" s="3" t="str">
        <f t="shared" si="1"/>
        <v/>
      </c>
      <c r="E58" s="3" t="str">
        <f t="shared" si="2"/>
        <v/>
      </c>
      <c r="F58" s="3" t="str">
        <f t="shared" si="3"/>
        <v/>
      </c>
    </row>
    <row r="59" spans="1:6">
      <c r="A59" s="17">
        <v>28</v>
      </c>
      <c r="B59" s="18" t="str">
        <f t="shared" si="0"/>
        <v/>
      </c>
      <c r="C59" s="18" t="str">
        <f t="shared" si="4"/>
        <v/>
      </c>
      <c r="D59" s="18" t="str">
        <f t="shared" si="1"/>
        <v/>
      </c>
      <c r="E59" s="18" t="str">
        <f t="shared" si="2"/>
        <v/>
      </c>
      <c r="F59" s="18" t="str">
        <f t="shared" si="3"/>
        <v/>
      </c>
    </row>
    <row r="60" spans="1:6">
      <c r="A60" s="6">
        <v>29</v>
      </c>
      <c r="B60" s="3" t="str">
        <f t="shared" si="0"/>
        <v/>
      </c>
      <c r="C60" s="3" t="str">
        <f t="shared" si="4"/>
        <v/>
      </c>
      <c r="D60" s="3" t="str">
        <f t="shared" si="1"/>
        <v/>
      </c>
      <c r="E60" s="3" t="str">
        <f t="shared" si="2"/>
        <v/>
      </c>
      <c r="F60" s="3" t="str">
        <f t="shared" si="3"/>
        <v/>
      </c>
    </row>
    <row r="61" spans="1:6">
      <c r="A61" s="17">
        <v>30</v>
      </c>
      <c r="B61" s="18" t="str">
        <f t="shared" si="0"/>
        <v/>
      </c>
      <c r="C61" s="18" t="str">
        <f t="shared" si="4"/>
        <v/>
      </c>
      <c r="D61" s="18" t="str">
        <f t="shared" si="1"/>
        <v/>
      </c>
      <c r="E61" s="18" t="str">
        <f t="shared" si="2"/>
        <v/>
      </c>
      <c r="F61" s="18" t="str">
        <f t="shared" si="3"/>
        <v/>
      </c>
    </row>
    <row r="62" spans="1:6">
      <c r="A62" s="6">
        <v>31</v>
      </c>
      <c r="B62" s="3" t="str">
        <f t="shared" si="0"/>
        <v/>
      </c>
      <c r="C62" s="3" t="str">
        <f t="shared" si="4"/>
        <v/>
      </c>
      <c r="D62" s="3" t="str">
        <f t="shared" si="1"/>
        <v/>
      </c>
      <c r="E62" s="3" t="str">
        <f t="shared" si="2"/>
        <v/>
      </c>
      <c r="F62" s="3" t="str">
        <f t="shared" si="3"/>
        <v/>
      </c>
    </row>
    <row r="63" spans="1:6">
      <c r="A63" s="17">
        <v>32</v>
      </c>
      <c r="B63" s="18" t="str">
        <f t="shared" si="0"/>
        <v/>
      </c>
      <c r="C63" s="18" t="str">
        <f t="shared" si="4"/>
        <v/>
      </c>
      <c r="D63" s="18" t="str">
        <f t="shared" si="1"/>
        <v/>
      </c>
      <c r="E63" s="18" t="str">
        <f t="shared" si="2"/>
        <v/>
      </c>
      <c r="F63" s="18" t="str">
        <f t="shared" si="3"/>
        <v/>
      </c>
    </row>
    <row r="64" spans="1:6">
      <c r="A64" s="6">
        <v>33</v>
      </c>
      <c r="B64" s="3" t="str">
        <f t="shared" ref="B64:B91" si="5">IF($A64&lt;=$D$12,$D$16,"")</f>
        <v/>
      </c>
      <c r="C64" s="3" t="str">
        <f t="shared" si="4"/>
        <v/>
      </c>
      <c r="D64" s="3" t="str">
        <f t="shared" ref="D64:D91" si="6">IF($A64&lt;=$D$12,IF($D$15=1,(C64+B64)*$D$14,C64*$D$14),"")</f>
        <v/>
      </c>
      <c r="E64" s="3" t="str">
        <f t="shared" ref="E64:E91" si="7">IF($A64&lt;=$D$12,IF($D$15=1,-B64,-B64-D64),"")</f>
        <v/>
      </c>
      <c r="F64" s="3" t="str">
        <f t="shared" ref="F64:F91" si="8">IF($A64&lt;=$D$12,C64+B64+D64,"")</f>
        <v/>
      </c>
    </row>
    <row r="65" spans="1:6">
      <c r="A65" s="17">
        <v>34</v>
      </c>
      <c r="B65" s="18" t="str">
        <f t="shared" si="5"/>
        <v/>
      </c>
      <c r="C65" s="18" t="str">
        <f t="shared" ref="C65:C91" si="9">IF($A65&lt;=$D$12,F64,"")</f>
        <v/>
      </c>
      <c r="D65" s="18" t="str">
        <f t="shared" si="6"/>
        <v/>
      </c>
      <c r="E65" s="18" t="str">
        <f t="shared" si="7"/>
        <v/>
      </c>
      <c r="F65" s="18" t="str">
        <f t="shared" si="8"/>
        <v/>
      </c>
    </row>
    <row r="66" spans="1:6">
      <c r="A66" s="6">
        <v>35</v>
      </c>
      <c r="B66" s="3" t="str">
        <f t="shared" si="5"/>
        <v/>
      </c>
      <c r="C66" s="3" t="str">
        <f t="shared" si="9"/>
        <v/>
      </c>
      <c r="D66" s="3" t="str">
        <f t="shared" si="6"/>
        <v/>
      </c>
      <c r="E66" s="3" t="str">
        <f t="shared" si="7"/>
        <v/>
      </c>
      <c r="F66" s="3" t="str">
        <f t="shared" si="8"/>
        <v/>
      </c>
    </row>
    <row r="67" spans="1:6">
      <c r="A67" s="17">
        <v>36</v>
      </c>
      <c r="B67" s="18" t="str">
        <f t="shared" si="5"/>
        <v/>
      </c>
      <c r="C67" s="18" t="str">
        <f t="shared" si="9"/>
        <v/>
      </c>
      <c r="D67" s="18" t="str">
        <f t="shared" si="6"/>
        <v/>
      </c>
      <c r="E67" s="18" t="str">
        <f t="shared" si="7"/>
        <v/>
      </c>
      <c r="F67" s="18" t="str">
        <f t="shared" si="8"/>
        <v/>
      </c>
    </row>
    <row r="68" spans="1:6">
      <c r="A68" s="6">
        <v>37</v>
      </c>
      <c r="B68" s="3" t="str">
        <f t="shared" si="5"/>
        <v/>
      </c>
      <c r="C68" s="3" t="str">
        <f t="shared" si="9"/>
        <v/>
      </c>
      <c r="D68" s="3" t="str">
        <f t="shared" si="6"/>
        <v/>
      </c>
      <c r="E68" s="3" t="str">
        <f t="shared" si="7"/>
        <v/>
      </c>
      <c r="F68" s="3" t="str">
        <f t="shared" si="8"/>
        <v/>
      </c>
    </row>
    <row r="69" spans="1:6">
      <c r="A69" s="17">
        <v>38</v>
      </c>
      <c r="B69" s="18" t="str">
        <f t="shared" si="5"/>
        <v/>
      </c>
      <c r="C69" s="18" t="str">
        <f t="shared" si="9"/>
        <v/>
      </c>
      <c r="D69" s="18" t="str">
        <f t="shared" si="6"/>
        <v/>
      </c>
      <c r="E69" s="18" t="str">
        <f t="shared" si="7"/>
        <v/>
      </c>
      <c r="F69" s="18" t="str">
        <f t="shared" si="8"/>
        <v/>
      </c>
    </row>
    <row r="70" spans="1:6">
      <c r="A70" s="6">
        <v>39</v>
      </c>
      <c r="B70" s="3" t="str">
        <f t="shared" si="5"/>
        <v/>
      </c>
      <c r="C70" s="3" t="str">
        <f t="shared" si="9"/>
        <v/>
      </c>
      <c r="D70" s="3" t="str">
        <f t="shared" si="6"/>
        <v/>
      </c>
      <c r="E70" s="3" t="str">
        <f t="shared" si="7"/>
        <v/>
      </c>
      <c r="F70" s="3" t="str">
        <f t="shared" si="8"/>
        <v/>
      </c>
    </row>
    <row r="71" spans="1:6">
      <c r="A71" s="17">
        <v>40</v>
      </c>
      <c r="B71" s="18" t="str">
        <f t="shared" si="5"/>
        <v/>
      </c>
      <c r="C71" s="18" t="str">
        <f t="shared" si="9"/>
        <v/>
      </c>
      <c r="D71" s="18" t="str">
        <f t="shared" si="6"/>
        <v/>
      </c>
      <c r="E71" s="18" t="str">
        <f t="shared" si="7"/>
        <v/>
      </c>
      <c r="F71" s="18" t="str">
        <f t="shared" si="8"/>
        <v/>
      </c>
    </row>
    <row r="72" spans="1:6">
      <c r="A72" s="6">
        <v>41</v>
      </c>
      <c r="B72" s="3" t="str">
        <f t="shared" si="5"/>
        <v/>
      </c>
      <c r="C72" s="3" t="str">
        <f t="shared" si="9"/>
        <v/>
      </c>
      <c r="D72" s="3" t="str">
        <f t="shared" si="6"/>
        <v/>
      </c>
      <c r="E72" s="3" t="str">
        <f t="shared" si="7"/>
        <v/>
      </c>
      <c r="F72" s="3" t="str">
        <f t="shared" si="8"/>
        <v/>
      </c>
    </row>
    <row r="73" spans="1:6">
      <c r="A73" s="17">
        <v>42</v>
      </c>
      <c r="B73" s="18" t="str">
        <f t="shared" si="5"/>
        <v/>
      </c>
      <c r="C73" s="18" t="str">
        <f t="shared" si="9"/>
        <v/>
      </c>
      <c r="D73" s="18" t="str">
        <f t="shared" si="6"/>
        <v/>
      </c>
      <c r="E73" s="18" t="str">
        <f t="shared" si="7"/>
        <v/>
      </c>
      <c r="F73" s="18" t="str">
        <f t="shared" si="8"/>
        <v/>
      </c>
    </row>
    <row r="74" spans="1:6">
      <c r="A74" s="6">
        <v>43</v>
      </c>
      <c r="B74" s="3" t="str">
        <f t="shared" si="5"/>
        <v/>
      </c>
      <c r="C74" s="3" t="str">
        <f t="shared" si="9"/>
        <v/>
      </c>
      <c r="D74" s="3" t="str">
        <f t="shared" si="6"/>
        <v/>
      </c>
      <c r="E74" s="3" t="str">
        <f t="shared" si="7"/>
        <v/>
      </c>
      <c r="F74" s="3" t="str">
        <f t="shared" si="8"/>
        <v/>
      </c>
    </row>
    <row r="75" spans="1:6">
      <c r="A75" s="17">
        <v>44</v>
      </c>
      <c r="B75" s="18" t="str">
        <f t="shared" si="5"/>
        <v/>
      </c>
      <c r="C75" s="18" t="str">
        <f t="shared" si="9"/>
        <v/>
      </c>
      <c r="D75" s="18" t="str">
        <f t="shared" si="6"/>
        <v/>
      </c>
      <c r="E75" s="18" t="str">
        <f t="shared" si="7"/>
        <v/>
      </c>
      <c r="F75" s="18" t="str">
        <f t="shared" si="8"/>
        <v/>
      </c>
    </row>
    <row r="76" spans="1:6">
      <c r="A76" s="6">
        <v>45</v>
      </c>
      <c r="B76" s="3" t="str">
        <f t="shared" si="5"/>
        <v/>
      </c>
      <c r="C76" s="3" t="str">
        <f t="shared" si="9"/>
        <v/>
      </c>
      <c r="D76" s="3" t="str">
        <f t="shared" si="6"/>
        <v/>
      </c>
      <c r="E76" s="3" t="str">
        <f t="shared" si="7"/>
        <v/>
      </c>
      <c r="F76" s="3" t="str">
        <f t="shared" si="8"/>
        <v/>
      </c>
    </row>
    <row r="77" spans="1:6">
      <c r="A77" s="17">
        <v>46</v>
      </c>
      <c r="B77" s="18" t="str">
        <f t="shared" si="5"/>
        <v/>
      </c>
      <c r="C77" s="18" t="str">
        <f t="shared" si="9"/>
        <v/>
      </c>
      <c r="D77" s="18" t="str">
        <f t="shared" si="6"/>
        <v/>
      </c>
      <c r="E77" s="18" t="str">
        <f t="shared" si="7"/>
        <v/>
      </c>
      <c r="F77" s="18" t="str">
        <f t="shared" si="8"/>
        <v/>
      </c>
    </row>
    <row r="78" spans="1:6">
      <c r="A78" s="6">
        <v>47</v>
      </c>
      <c r="B78" s="3" t="str">
        <f t="shared" si="5"/>
        <v/>
      </c>
      <c r="C78" s="3" t="str">
        <f t="shared" si="9"/>
        <v/>
      </c>
      <c r="D78" s="3" t="str">
        <f t="shared" si="6"/>
        <v/>
      </c>
      <c r="E78" s="3" t="str">
        <f t="shared" si="7"/>
        <v/>
      </c>
      <c r="F78" s="3" t="str">
        <f t="shared" si="8"/>
        <v/>
      </c>
    </row>
    <row r="79" spans="1:6">
      <c r="A79" s="17">
        <v>48</v>
      </c>
      <c r="B79" s="18" t="str">
        <f t="shared" si="5"/>
        <v/>
      </c>
      <c r="C79" s="18" t="str">
        <f t="shared" si="9"/>
        <v/>
      </c>
      <c r="D79" s="18" t="str">
        <f t="shared" si="6"/>
        <v/>
      </c>
      <c r="E79" s="18" t="str">
        <f t="shared" si="7"/>
        <v/>
      </c>
      <c r="F79" s="18" t="str">
        <f t="shared" si="8"/>
        <v/>
      </c>
    </row>
    <row r="80" spans="1:6">
      <c r="A80" s="6">
        <v>49</v>
      </c>
      <c r="B80" s="3" t="str">
        <f t="shared" si="5"/>
        <v/>
      </c>
      <c r="C80" s="3" t="str">
        <f t="shared" si="9"/>
        <v/>
      </c>
      <c r="D80" s="3" t="str">
        <f t="shared" si="6"/>
        <v/>
      </c>
      <c r="E80" s="3" t="str">
        <f t="shared" si="7"/>
        <v/>
      </c>
      <c r="F80" s="3" t="str">
        <f t="shared" si="8"/>
        <v/>
      </c>
    </row>
    <row r="81" spans="1:6">
      <c r="A81" s="17">
        <v>50</v>
      </c>
      <c r="B81" s="18" t="str">
        <f t="shared" si="5"/>
        <v/>
      </c>
      <c r="C81" s="18" t="str">
        <f t="shared" si="9"/>
        <v/>
      </c>
      <c r="D81" s="18" t="str">
        <f t="shared" si="6"/>
        <v/>
      </c>
      <c r="E81" s="18" t="str">
        <f t="shared" si="7"/>
        <v/>
      </c>
      <c r="F81" s="18" t="str">
        <f t="shared" si="8"/>
        <v/>
      </c>
    </row>
    <row r="82" spans="1:6">
      <c r="A82" s="6">
        <v>51</v>
      </c>
      <c r="B82" s="3" t="str">
        <f t="shared" si="5"/>
        <v/>
      </c>
      <c r="C82" s="3" t="str">
        <f t="shared" si="9"/>
        <v/>
      </c>
      <c r="D82" s="3" t="str">
        <f t="shared" si="6"/>
        <v/>
      </c>
      <c r="E82" s="3" t="str">
        <f t="shared" si="7"/>
        <v/>
      </c>
      <c r="F82" s="3" t="str">
        <f t="shared" si="8"/>
        <v/>
      </c>
    </row>
    <row r="83" spans="1:6">
      <c r="A83" s="17">
        <v>52</v>
      </c>
      <c r="B83" s="18" t="str">
        <f t="shared" si="5"/>
        <v/>
      </c>
      <c r="C83" s="18" t="str">
        <f t="shared" si="9"/>
        <v/>
      </c>
      <c r="D83" s="18" t="str">
        <f t="shared" si="6"/>
        <v/>
      </c>
      <c r="E83" s="18" t="str">
        <f t="shared" si="7"/>
        <v/>
      </c>
      <c r="F83" s="18" t="str">
        <f t="shared" si="8"/>
        <v/>
      </c>
    </row>
    <row r="84" spans="1:6">
      <c r="A84" s="6">
        <v>53</v>
      </c>
      <c r="B84" s="3" t="str">
        <f t="shared" si="5"/>
        <v/>
      </c>
      <c r="C84" s="3" t="str">
        <f t="shared" si="9"/>
        <v/>
      </c>
      <c r="D84" s="3" t="str">
        <f t="shared" si="6"/>
        <v/>
      </c>
      <c r="E84" s="3" t="str">
        <f t="shared" si="7"/>
        <v/>
      </c>
      <c r="F84" s="3" t="str">
        <f t="shared" si="8"/>
        <v/>
      </c>
    </row>
    <row r="85" spans="1:6">
      <c r="A85" s="17">
        <v>54</v>
      </c>
      <c r="B85" s="18" t="str">
        <f t="shared" si="5"/>
        <v/>
      </c>
      <c r="C85" s="18" t="str">
        <f t="shared" si="9"/>
        <v/>
      </c>
      <c r="D85" s="18" t="str">
        <f t="shared" si="6"/>
        <v/>
      </c>
      <c r="E85" s="18" t="str">
        <f t="shared" si="7"/>
        <v/>
      </c>
      <c r="F85" s="18" t="str">
        <f t="shared" si="8"/>
        <v/>
      </c>
    </row>
    <row r="86" spans="1:6">
      <c r="A86" s="6">
        <v>55</v>
      </c>
      <c r="B86" s="3" t="str">
        <f t="shared" si="5"/>
        <v/>
      </c>
      <c r="C86" s="3" t="str">
        <f t="shared" si="9"/>
        <v/>
      </c>
      <c r="D86" s="3" t="str">
        <f t="shared" si="6"/>
        <v/>
      </c>
      <c r="E86" s="3" t="str">
        <f t="shared" si="7"/>
        <v/>
      </c>
      <c r="F86" s="3" t="str">
        <f t="shared" si="8"/>
        <v/>
      </c>
    </row>
    <row r="87" spans="1:6">
      <c r="A87" s="17">
        <v>56</v>
      </c>
      <c r="B87" s="18" t="str">
        <f t="shared" si="5"/>
        <v/>
      </c>
      <c r="C87" s="18" t="str">
        <f t="shared" si="9"/>
        <v/>
      </c>
      <c r="D87" s="18" t="str">
        <f t="shared" si="6"/>
        <v/>
      </c>
      <c r="E87" s="18" t="str">
        <f t="shared" si="7"/>
        <v/>
      </c>
      <c r="F87" s="18" t="str">
        <f t="shared" si="8"/>
        <v/>
      </c>
    </row>
    <row r="88" spans="1:6">
      <c r="A88" s="6">
        <v>57</v>
      </c>
      <c r="B88" s="3" t="str">
        <f t="shared" si="5"/>
        <v/>
      </c>
      <c r="C88" s="3" t="str">
        <f t="shared" si="9"/>
        <v/>
      </c>
      <c r="D88" s="3" t="str">
        <f t="shared" si="6"/>
        <v/>
      </c>
      <c r="E88" s="3" t="str">
        <f t="shared" si="7"/>
        <v/>
      </c>
      <c r="F88" s="3" t="str">
        <f t="shared" si="8"/>
        <v/>
      </c>
    </row>
    <row r="89" spans="1:6">
      <c r="A89" s="17">
        <v>58</v>
      </c>
      <c r="B89" s="18" t="str">
        <f t="shared" si="5"/>
        <v/>
      </c>
      <c r="C89" s="18" t="str">
        <f t="shared" si="9"/>
        <v/>
      </c>
      <c r="D89" s="18" t="str">
        <f t="shared" si="6"/>
        <v/>
      </c>
      <c r="E89" s="18" t="str">
        <f t="shared" si="7"/>
        <v/>
      </c>
      <c r="F89" s="18" t="str">
        <f t="shared" si="8"/>
        <v/>
      </c>
    </row>
    <row r="90" spans="1:6">
      <c r="A90" s="6">
        <v>59</v>
      </c>
      <c r="B90" s="3" t="str">
        <f t="shared" si="5"/>
        <v/>
      </c>
      <c r="C90" s="3" t="str">
        <f t="shared" si="9"/>
        <v/>
      </c>
      <c r="D90" s="3" t="str">
        <f t="shared" si="6"/>
        <v/>
      </c>
      <c r="E90" s="3" t="str">
        <f t="shared" si="7"/>
        <v/>
      </c>
      <c r="F90" s="3" t="str">
        <f t="shared" si="8"/>
        <v/>
      </c>
    </row>
    <row r="91" spans="1:6">
      <c r="A91" s="17">
        <v>60</v>
      </c>
      <c r="B91" s="18" t="str">
        <f t="shared" si="5"/>
        <v/>
      </c>
      <c r="C91" s="18" t="str">
        <f t="shared" si="9"/>
        <v/>
      </c>
      <c r="D91" s="18" t="str">
        <f t="shared" si="6"/>
        <v/>
      </c>
      <c r="E91" s="18" t="str">
        <f t="shared" si="7"/>
        <v/>
      </c>
      <c r="F91" s="18" t="str">
        <f t="shared" si="8"/>
        <v/>
      </c>
    </row>
    <row r="93" spans="1:6" ht="21.75" customHeight="1">
      <c r="A93" s="11" t="s">
        <v>25</v>
      </c>
      <c r="B93" s="11"/>
      <c r="C93" s="11"/>
      <c r="D93" s="11"/>
      <c r="E93" s="11"/>
      <c r="F93" s="11"/>
    </row>
    <row r="94" spans="1:6" ht="21.75" customHeight="1"/>
    <row r="95" spans="1:6" ht="30" customHeight="1">
      <c r="A95" s="10" t="s">
        <v>19</v>
      </c>
      <c r="B95" s="10" t="s">
        <v>26</v>
      </c>
      <c r="C95" s="10" t="s">
        <v>27</v>
      </c>
      <c r="D95" s="10" t="s">
        <v>28</v>
      </c>
    </row>
    <row r="96" spans="1:6">
      <c r="A96" s="6">
        <v>1</v>
      </c>
      <c r="B96" s="3">
        <f>IF($A96&lt;=$D$12,$B$26,"")</f>
        <v>2217291.1419300218</v>
      </c>
      <c r="C96" s="3">
        <f t="shared" ref="C96:C127" si="10">IF($A96&lt;=$D$12,$B$26/$D$12,"")</f>
        <v>92387.130913750909</v>
      </c>
      <c r="D96" s="3">
        <f t="shared" ref="D96:D127" si="11">IF($A96&lt;=$D$12,B96-C96,"")</f>
        <v>2124904.0110162711</v>
      </c>
    </row>
    <row r="97" spans="1:4">
      <c r="A97" s="17">
        <v>2</v>
      </c>
      <c r="B97" s="18">
        <f t="shared" ref="B97:B128" si="12">IF($A97&lt;=$D$12,D96,"")</f>
        <v>2124904.0110162711</v>
      </c>
      <c r="C97" s="18">
        <f t="shared" si="10"/>
        <v>92387.130913750909</v>
      </c>
      <c r="D97" s="18">
        <f t="shared" si="11"/>
        <v>2032516.8801025201</v>
      </c>
    </row>
    <row r="98" spans="1:4">
      <c r="A98" s="6">
        <v>3</v>
      </c>
      <c r="B98" s="3">
        <f t="shared" si="12"/>
        <v>2032516.8801025201</v>
      </c>
      <c r="C98" s="3">
        <f t="shared" si="10"/>
        <v>92387.130913750909</v>
      </c>
      <c r="D98" s="3">
        <f t="shared" si="11"/>
        <v>1940129.7491887691</v>
      </c>
    </row>
    <row r="99" spans="1:4">
      <c r="A99" s="17">
        <v>4</v>
      </c>
      <c r="B99" s="18">
        <f t="shared" si="12"/>
        <v>1940129.7491887691</v>
      </c>
      <c r="C99" s="18">
        <f t="shared" si="10"/>
        <v>92387.130913750909</v>
      </c>
      <c r="D99" s="18">
        <f t="shared" si="11"/>
        <v>1847742.6182750182</v>
      </c>
    </row>
    <row r="100" spans="1:4">
      <c r="A100" s="6">
        <v>5</v>
      </c>
      <c r="B100" s="3">
        <f t="shared" si="12"/>
        <v>1847742.6182750182</v>
      </c>
      <c r="C100" s="3">
        <f t="shared" si="10"/>
        <v>92387.130913750909</v>
      </c>
      <c r="D100" s="3">
        <f t="shared" si="11"/>
        <v>1755355.4873612672</v>
      </c>
    </row>
    <row r="101" spans="1:4">
      <c r="A101" s="17">
        <v>6</v>
      </c>
      <c r="B101" s="18">
        <f t="shared" si="12"/>
        <v>1755355.4873612672</v>
      </c>
      <c r="C101" s="18">
        <f t="shared" si="10"/>
        <v>92387.130913750909</v>
      </c>
      <c r="D101" s="18">
        <f t="shared" si="11"/>
        <v>1662968.3564475162</v>
      </c>
    </row>
    <row r="102" spans="1:4">
      <c r="A102" s="6">
        <v>7</v>
      </c>
      <c r="B102" s="3">
        <f t="shared" si="12"/>
        <v>1662968.3564475162</v>
      </c>
      <c r="C102" s="3">
        <f t="shared" si="10"/>
        <v>92387.130913750909</v>
      </c>
      <c r="D102" s="3">
        <f t="shared" si="11"/>
        <v>1570581.2255337653</v>
      </c>
    </row>
    <row r="103" spans="1:4">
      <c r="A103" s="17">
        <v>8</v>
      </c>
      <c r="B103" s="18">
        <f t="shared" si="12"/>
        <v>1570581.2255337653</v>
      </c>
      <c r="C103" s="18">
        <f t="shared" si="10"/>
        <v>92387.130913750909</v>
      </c>
      <c r="D103" s="18">
        <f t="shared" si="11"/>
        <v>1478194.0946200143</v>
      </c>
    </row>
    <row r="104" spans="1:4">
      <c r="A104" s="6">
        <v>9</v>
      </c>
      <c r="B104" s="3">
        <f t="shared" si="12"/>
        <v>1478194.0946200143</v>
      </c>
      <c r="C104" s="3">
        <f t="shared" si="10"/>
        <v>92387.130913750909</v>
      </c>
      <c r="D104" s="3">
        <f t="shared" si="11"/>
        <v>1385806.9637062633</v>
      </c>
    </row>
    <row r="105" spans="1:4">
      <c r="A105" s="17">
        <v>10</v>
      </c>
      <c r="B105" s="18">
        <f t="shared" si="12"/>
        <v>1385806.9637062633</v>
      </c>
      <c r="C105" s="18">
        <f t="shared" si="10"/>
        <v>92387.130913750909</v>
      </c>
      <c r="D105" s="18">
        <f t="shared" si="11"/>
        <v>1293419.8327925124</v>
      </c>
    </row>
    <row r="106" spans="1:4">
      <c r="A106" s="6">
        <v>11</v>
      </c>
      <c r="B106" s="3">
        <f t="shared" si="12"/>
        <v>1293419.8327925124</v>
      </c>
      <c r="C106" s="3">
        <f t="shared" si="10"/>
        <v>92387.130913750909</v>
      </c>
      <c r="D106" s="3">
        <f t="shared" si="11"/>
        <v>1201032.7018787614</v>
      </c>
    </row>
    <row r="107" spans="1:4">
      <c r="A107" s="17">
        <v>12</v>
      </c>
      <c r="B107" s="18">
        <f t="shared" si="12"/>
        <v>1201032.7018787614</v>
      </c>
      <c r="C107" s="18">
        <f t="shared" si="10"/>
        <v>92387.130913750909</v>
      </c>
      <c r="D107" s="18">
        <f t="shared" si="11"/>
        <v>1108645.5709650104</v>
      </c>
    </row>
    <row r="108" spans="1:4">
      <c r="A108" s="6">
        <v>13</v>
      </c>
      <c r="B108" s="3">
        <f t="shared" si="12"/>
        <v>1108645.5709650104</v>
      </c>
      <c r="C108" s="3">
        <f t="shared" si="10"/>
        <v>92387.130913750909</v>
      </c>
      <c r="D108" s="3">
        <f t="shared" si="11"/>
        <v>1016258.4400512595</v>
      </c>
    </row>
    <row r="109" spans="1:4">
      <c r="A109" s="17">
        <v>14</v>
      </c>
      <c r="B109" s="18">
        <f t="shared" si="12"/>
        <v>1016258.4400512595</v>
      </c>
      <c r="C109" s="18">
        <f t="shared" si="10"/>
        <v>92387.130913750909</v>
      </c>
      <c r="D109" s="18">
        <f t="shared" si="11"/>
        <v>923871.30913750851</v>
      </c>
    </row>
    <row r="110" spans="1:4">
      <c r="A110" s="6">
        <v>15</v>
      </c>
      <c r="B110" s="3">
        <f t="shared" si="12"/>
        <v>923871.30913750851</v>
      </c>
      <c r="C110" s="3">
        <f t="shared" si="10"/>
        <v>92387.130913750909</v>
      </c>
      <c r="D110" s="3">
        <f t="shared" si="11"/>
        <v>831484.17822375754</v>
      </c>
    </row>
    <row r="111" spans="1:4">
      <c r="A111" s="17">
        <v>16</v>
      </c>
      <c r="B111" s="18">
        <f t="shared" si="12"/>
        <v>831484.17822375754</v>
      </c>
      <c r="C111" s="18">
        <f t="shared" si="10"/>
        <v>92387.130913750909</v>
      </c>
      <c r="D111" s="18">
        <f t="shared" si="11"/>
        <v>739097.04731000657</v>
      </c>
    </row>
    <row r="112" spans="1:4">
      <c r="A112" s="6">
        <v>17</v>
      </c>
      <c r="B112" s="3">
        <f t="shared" si="12"/>
        <v>739097.04731000657</v>
      </c>
      <c r="C112" s="3">
        <f t="shared" si="10"/>
        <v>92387.130913750909</v>
      </c>
      <c r="D112" s="3">
        <f t="shared" si="11"/>
        <v>646709.9163962556</v>
      </c>
    </row>
    <row r="113" spans="1:4">
      <c r="A113" s="17">
        <v>18</v>
      </c>
      <c r="B113" s="18">
        <f t="shared" si="12"/>
        <v>646709.9163962556</v>
      </c>
      <c r="C113" s="18">
        <f t="shared" si="10"/>
        <v>92387.130913750909</v>
      </c>
      <c r="D113" s="18">
        <f t="shared" si="11"/>
        <v>554322.78548250464</v>
      </c>
    </row>
    <row r="114" spans="1:4">
      <c r="A114" s="6">
        <v>19</v>
      </c>
      <c r="B114" s="3">
        <f t="shared" si="12"/>
        <v>554322.78548250464</v>
      </c>
      <c r="C114" s="3">
        <f t="shared" si="10"/>
        <v>92387.130913750909</v>
      </c>
      <c r="D114" s="3">
        <f t="shared" si="11"/>
        <v>461935.65456875373</v>
      </c>
    </row>
    <row r="115" spans="1:4">
      <c r="A115" s="17">
        <v>20</v>
      </c>
      <c r="B115" s="18">
        <f t="shared" si="12"/>
        <v>461935.65456875373</v>
      </c>
      <c r="C115" s="18">
        <f t="shared" si="10"/>
        <v>92387.130913750909</v>
      </c>
      <c r="D115" s="18">
        <f t="shared" si="11"/>
        <v>369548.52365500282</v>
      </c>
    </row>
    <row r="116" spans="1:4">
      <c r="A116" s="6">
        <v>21</v>
      </c>
      <c r="B116" s="3">
        <f t="shared" si="12"/>
        <v>369548.52365500282</v>
      </c>
      <c r="C116" s="3">
        <f t="shared" si="10"/>
        <v>92387.130913750909</v>
      </c>
      <c r="D116" s="3">
        <f t="shared" si="11"/>
        <v>277161.39274125191</v>
      </c>
    </row>
    <row r="117" spans="1:4">
      <c r="A117" s="17">
        <v>22</v>
      </c>
      <c r="B117" s="18">
        <f t="shared" si="12"/>
        <v>277161.39274125191</v>
      </c>
      <c r="C117" s="18">
        <f t="shared" si="10"/>
        <v>92387.130913750909</v>
      </c>
      <c r="D117" s="18">
        <f t="shared" si="11"/>
        <v>184774.261827501</v>
      </c>
    </row>
    <row r="118" spans="1:4">
      <c r="A118" s="6">
        <v>23</v>
      </c>
      <c r="B118" s="3">
        <f t="shared" si="12"/>
        <v>184774.261827501</v>
      </c>
      <c r="C118" s="3">
        <f t="shared" si="10"/>
        <v>92387.130913750909</v>
      </c>
      <c r="D118" s="3">
        <f t="shared" si="11"/>
        <v>92387.130913750094</v>
      </c>
    </row>
    <row r="119" spans="1:4">
      <c r="A119" s="17">
        <v>24</v>
      </c>
      <c r="B119" s="18">
        <f t="shared" si="12"/>
        <v>92387.130913750094</v>
      </c>
      <c r="C119" s="18">
        <f t="shared" si="10"/>
        <v>92387.130913750909</v>
      </c>
      <c r="D119" s="18">
        <f t="shared" si="11"/>
        <v>-8.149072527885437E-10</v>
      </c>
    </row>
    <row r="120" spans="1:4">
      <c r="A120" s="6">
        <v>25</v>
      </c>
      <c r="B120" s="3" t="str">
        <f t="shared" si="12"/>
        <v/>
      </c>
      <c r="C120" s="3" t="str">
        <f t="shared" si="10"/>
        <v/>
      </c>
      <c r="D120" s="3" t="str">
        <f t="shared" si="11"/>
        <v/>
      </c>
    </row>
    <row r="121" spans="1:4">
      <c r="A121" s="17">
        <v>26</v>
      </c>
      <c r="B121" s="18" t="str">
        <f t="shared" si="12"/>
        <v/>
      </c>
      <c r="C121" s="18" t="str">
        <f t="shared" si="10"/>
        <v/>
      </c>
      <c r="D121" s="18" t="str">
        <f t="shared" si="11"/>
        <v/>
      </c>
    </row>
    <row r="122" spans="1:4">
      <c r="A122" s="6">
        <v>27</v>
      </c>
      <c r="B122" s="3" t="str">
        <f t="shared" si="12"/>
        <v/>
      </c>
      <c r="C122" s="3" t="str">
        <f t="shared" si="10"/>
        <v/>
      </c>
      <c r="D122" s="3" t="str">
        <f t="shared" si="11"/>
        <v/>
      </c>
    </row>
    <row r="123" spans="1:4">
      <c r="A123" s="17">
        <v>28</v>
      </c>
      <c r="B123" s="18" t="str">
        <f t="shared" si="12"/>
        <v/>
      </c>
      <c r="C123" s="18" t="str">
        <f t="shared" si="10"/>
        <v/>
      </c>
      <c r="D123" s="18" t="str">
        <f t="shared" si="11"/>
        <v/>
      </c>
    </row>
    <row r="124" spans="1:4">
      <c r="A124" s="6">
        <v>29</v>
      </c>
      <c r="B124" s="3" t="str">
        <f t="shared" si="12"/>
        <v/>
      </c>
      <c r="C124" s="3" t="str">
        <f t="shared" si="10"/>
        <v/>
      </c>
      <c r="D124" s="3" t="str">
        <f t="shared" si="11"/>
        <v/>
      </c>
    </row>
    <row r="125" spans="1:4">
      <c r="A125" s="17">
        <v>30</v>
      </c>
      <c r="B125" s="18" t="str">
        <f t="shared" si="12"/>
        <v/>
      </c>
      <c r="C125" s="18" t="str">
        <f t="shared" si="10"/>
        <v/>
      </c>
      <c r="D125" s="18" t="str">
        <f t="shared" si="11"/>
        <v/>
      </c>
    </row>
    <row r="126" spans="1:4">
      <c r="A126" s="6">
        <v>31</v>
      </c>
      <c r="B126" s="3" t="str">
        <f t="shared" si="12"/>
        <v/>
      </c>
      <c r="C126" s="3" t="str">
        <f t="shared" si="10"/>
        <v/>
      </c>
      <c r="D126" s="3" t="str">
        <f t="shared" si="11"/>
        <v/>
      </c>
    </row>
    <row r="127" spans="1:4">
      <c r="A127" s="17">
        <v>32</v>
      </c>
      <c r="B127" s="18" t="str">
        <f t="shared" si="12"/>
        <v/>
      </c>
      <c r="C127" s="18" t="str">
        <f t="shared" si="10"/>
        <v/>
      </c>
      <c r="D127" s="18" t="str">
        <f t="shared" si="11"/>
        <v/>
      </c>
    </row>
    <row r="128" spans="1:4">
      <c r="A128" s="6">
        <v>33</v>
      </c>
      <c r="B128" s="3" t="str">
        <f t="shared" si="12"/>
        <v/>
      </c>
      <c r="C128" s="3" t="str">
        <f t="shared" ref="C128:C155" si="13">IF($A128&lt;=$D$12,$B$26/$D$12,"")</f>
        <v/>
      </c>
      <c r="D128" s="3" t="str">
        <f t="shared" ref="D128:D155" si="14">IF($A128&lt;=$D$12,B128-C128,"")</f>
        <v/>
      </c>
    </row>
    <row r="129" spans="1:4">
      <c r="A129" s="17">
        <v>34</v>
      </c>
      <c r="B129" s="18" t="str">
        <f t="shared" ref="B129:B155" si="15">IF($A129&lt;=$D$12,D128,"")</f>
        <v/>
      </c>
      <c r="C129" s="18" t="str">
        <f t="shared" si="13"/>
        <v/>
      </c>
      <c r="D129" s="18" t="str">
        <f t="shared" si="14"/>
        <v/>
      </c>
    </row>
    <row r="130" spans="1:4">
      <c r="A130" s="6">
        <v>35</v>
      </c>
      <c r="B130" s="3" t="str">
        <f t="shared" si="15"/>
        <v/>
      </c>
      <c r="C130" s="3" t="str">
        <f t="shared" si="13"/>
        <v/>
      </c>
      <c r="D130" s="3" t="str">
        <f t="shared" si="14"/>
        <v/>
      </c>
    </row>
    <row r="131" spans="1:4">
      <c r="A131" s="17">
        <v>36</v>
      </c>
      <c r="B131" s="18" t="str">
        <f t="shared" si="15"/>
        <v/>
      </c>
      <c r="C131" s="18" t="str">
        <f t="shared" si="13"/>
        <v/>
      </c>
      <c r="D131" s="18" t="str">
        <f t="shared" si="14"/>
        <v/>
      </c>
    </row>
    <row r="132" spans="1:4">
      <c r="A132" s="6">
        <v>37</v>
      </c>
      <c r="B132" s="3" t="str">
        <f t="shared" si="15"/>
        <v/>
      </c>
      <c r="C132" s="3" t="str">
        <f t="shared" si="13"/>
        <v/>
      </c>
      <c r="D132" s="3" t="str">
        <f t="shared" si="14"/>
        <v/>
      </c>
    </row>
    <row r="133" spans="1:4">
      <c r="A133" s="17">
        <v>38</v>
      </c>
      <c r="B133" s="18" t="str">
        <f t="shared" si="15"/>
        <v/>
      </c>
      <c r="C133" s="18" t="str">
        <f t="shared" si="13"/>
        <v/>
      </c>
      <c r="D133" s="18" t="str">
        <f t="shared" si="14"/>
        <v/>
      </c>
    </row>
    <row r="134" spans="1:4">
      <c r="A134" s="6">
        <v>39</v>
      </c>
      <c r="B134" s="3" t="str">
        <f t="shared" si="15"/>
        <v/>
      </c>
      <c r="C134" s="3" t="str">
        <f t="shared" si="13"/>
        <v/>
      </c>
      <c r="D134" s="3" t="str">
        <f t="shared" si="14"/>
        <v/>
      </c>
    </row>
    <row r="135" spans="1:4">
      <c r="A135" s="17">
        <v>40</v>
      </c>
      <c r="B135" s="18" t="str">
        <f t="shared" si="15"/>
        <v/>
      </c>
      <c r="C135" s="18" t="str">
        <f t="shared" si="13"/>
        <v/>
      </c>
      <c r="D135" s="18" t="str">
        <f t="shared" si="14"/>
        <v/>
      </c>
    </row>
    <row r="136" spans="1:4">
      <c r="A136" s="6">
        <v>41</v>
      </c>
      <c r="B136" s="3" t="str">
        <f t="shared" si="15"/>
        <v/>
      </c>
      <c r="C136" s="3" t="str">
        <f t="shared" si="13"/>
        <v/>
      </c>
      <c r="D136" s="3" t="str">
        <f t="shared" si="14"/>
        <v/>
      </c>
    </row>
    <row r="137" spans="1:4">
      <c r="A137" s="17">
        <v>42</v>
      </c>
      <c r="B137" s="18" t="str">
        <f t="shared" si="15"/>
        <v/>
      </c>
      <c r="C137" s="18" t="str">
        <f t="shared" si="13"/>
        <v/>
      </c>
      <c r="D137" s="18" t="str">
        <f t="shared" si="14"/>
        <v/>
      </c>
    </row>
    <row r="138" spans="1:4">
      <c r="A138" s="6">
        <v>43</v>
      </c>
      <c r="B138" s="3" t="str">
        <f t="shared" si="15"/>
        <v/>
      </c>
      <c r="C138" s="3" t="str">
        <f t="shared" si="13"/>
        <v/>
      </c>
      <c r="D138" s="3" t="str">
        <f t="shared" si="14"/>
        <v/>
      </c>
    </row>
    <row r="139" spans="1:4">
      <c r="A139" s="17">
        <v>44</v>
      </c>
      <c r="B139" s="18" t="str">
        <f t="shared" si="15"/>
        <v/>
      </c>
      <c r="C139" s="18" t="str">
        <f t="shared" si="13"/>
        <v/>
      </c>
      <c r="D139" s="18" t="str">
        <f t="shared" si="14"/>
        <v/>
      </c>
    </row>
    <row r="140" spans="1:4">
      <c r="A140" s="6">
        <v>45</v>
      </c>
      <c r="B140" s="3" t="str">
        <f t="shared" si="15"/>
        <v/>
      </c>
      <c r="C140" s="3" t="str">
        <f t="shared" si="13"/>
        <v/>
      </c>
      <c r="D140" s="3" t="str">
        <f t="shared" si="14"/>
        <v/>
      </c>
    </row>
    <row r="141" spans="1:4">
      <c r="A141" s="17">
        <v>46</v>
      </c>
      <c r="B141" s="18" t="str">
        <f t="shared" si="15"/>
        <v/>
      </c>
      <c r="C141" s="18" t="str">
        <f t="shared" si="13"/>
        <v/>
      </c>
      <c r="D141" s="18" t="str">
        <f t="shared" si="14"/>
        <v/>
      </c>
    </row>
    <row r="142" spans="1:4">
      <c r="A142" s="6">
        <v>47</v>
      </c>
      <c r="B142" s="3" t="str">
        <f t="shared" si="15"/>
        <v/>
      </c>
      <c r="C142" s="3" t="str">
        <f t="shared" si="13"/>
        <v/>
      </c>
      <c r="D142" s="3" t="str">
        <f t="shared" si="14"/>
        <v/>
      </c>
    </row>
    <row r="143" spans="1:4">
      <c r="A143" s="17">
        <v>48</v>
      </c>
      <c r="B143" s="18" t="str">
        <f t="shared" si="15"/>
        <v/>
      </c>
      <c r="C143" s="18" t="str">
        <f t="shared" si="13"/>
        <v/>
      </c>
      <c r="D143" s="18" t="str">
        <f t="shared" si="14"/>
        <v/>
      </c>
    </row>
    <row r="144" spans="1:4">
      <c r="A144" s="6">
        <v>49</v>
      </c>
      <c r="B144" s="3" t="str">
        <f t="shared" si="15"/>
        <v/>
      </c>
      <c r="C144" s="3" t="str">
        <f t="shared" si="13"/>
        <v/>
      </c>
      <c r="D144" s="3" t="str">
        <f t="shared" si="14"/>
        <v/>
      </c>
    </row>
    <row r="145" spans="1:4">
      <c r="A145" s="17">
        <v>50</v>
      </c>
      <c r="B145" s="18" t="str">
        <f t="shared" si="15"/>
        <v/>
      </c>
      <c r="C145" s="18" t="str">
        <f t="shared" si="13"/>
        <v/>
      </c>
      <c r="D145" s="18" t="str">
        <f t="shared" si="14"/>
        <v/>
      </c>
    </row>
    <row r="146" spans="1:4">
      <c r="A146" s="6">
        <v>51</v>
      </c>
      <c r="B146" s="3" t="str">
        <f t="shared" si="15"/>
        <v/>
      </c>
      <c r="C146" s="3" t="str">
        <f t="shared" si="13"/>
        <v/>
      </c>
      <c r="D146" s="3" t="str">
        <f t="shared" si="14"/>
        <v/>
      </c>
    </row>
    <row r="147" spans="1:4">
      <c r="A147" s="17">
        <v>52</v>
      </c>
      <c r="B147" s="18" t="str">
        <f t="shared" si="15"/>
        <v/>
      </c>
      <c r="C147" s="18" t="str">
        <f t="shared" si="13"/>
        <v/>
      </c>
      <c r="D147" s="18" t="str">
        <f t="shared" si="14"/>
        <v/>
      </c>
    </row>
    <row r="148" spans="1:4">
      <c r="A148" s="6">
        <v>53</v>
      </c>
      <c r="B148" s="3" t="str">
        <f t="shared" si="15"/>
        <v/>
      </c>
      <c r="C148" s="3" t="str">
        <f t="shared" si="13"/>
        <v/>
      </c>
      <c r="D148" s="3" t="str">
        <f t="shared" si="14"/>
        <v/>
      </c>
    </row>
    <row r="149" spans="1:4">
      <c r="A149" s="17">
        <v>54</v>
      </c>
      <c r="B149" s="18" t="str">
        <f t="shared" si="15"/>
        <v/>
      </c>
      <c r="C149" s="18" t="str">
        <f t="shared" si="13"/>
        <v/>
      </c>
      <c r="D149" s="18" t="str">
        <f t="shared" si="14"/>
        <v/>
      </c>
    </row>
    <row r="150" spans="1:4">
      <c r="A150" s="6">
        <v>55</v>
      </c>
      <c r="B150" s="3" t="str">
        <f t="shared" si="15"/>
        <v/>
      </c>
      <c r="C150" s="3" t="str">
        <f t="shared" si="13"/>
        <v/>
      </c>
      <c r="D150" s="3" t="str">
        <f t="shared" si="14"/>
        <v/>
      </c>
    </row>
    <row r="151" spans="1:4">
      <c r="A151" s="17">
        <v>56</v>
      </c>
      <c r="B151" s="18" t="str">
        <f t="shared" si="15"/>
        <v/>
      </c>
      <c r="C151" s="18" t="str">
        <f t="shared" si="13"/>
        <v/>
      </c>
      <c r="D151" s="18" t="str">
        <f t="shared" si="14"/>
        <v/>
      </c>
    </row>
    <row r="152" spans="1:4">
      <c r="A152" s="6">
        <v>57</v>
      </c>
      <c r="B152" s="3" t="str">
        <f t="shared" si="15"/>
        <v/>
      </c>
      <c r="C152" s="3" t="str">
        <f t="shared" si="13"/>
        <v/>
      </c>
      <c r="D152" s="3" t="str">
        <f t="shared" si="14"/>
        <v/>
      </c>
    </row>
    <row r="153" spans="1:4">
      <c r="A153" s="17">
        <v>58</v>
      </c>
      <c r="B153" s="18" t="str">
        <f t="shared" si="15"/>
        <v/>
      </c>
      <c r="C153" s="18" t="str">
        <f t="shared" si="13"/>
        <v/>
      </c>
      <c r="D153" s="18" t="str">
        <f t="shared" si="14"/>
        <v/>
      </c>
    </row>
    <row r="154" spans="1:4">
      <c r="A154" s="6">
        <v>59</v>
      </c>
      <c r="B154" s="3" t="str">
        <f t="shared" si="15"/>
        <v/>
      </c>
      <c r="C154" s="3" t="str">
        <f t="shared" si="13"/>
        <v/>
      </c>
      <c r="D154" s="3" t="str">
        <f t="shared" si="14"/>
        <v/>
      </c>
    </row>
    <row r="155" spans="1:4">
      <c r="A155" s="17">
        <v>60</v>
      </c>
      <c r="B155" s="18" t="str">
        <f t="shared" si="15"/>
        <v/>
      </c>
      <c r="C155" s="18" t="str">
        <f t="shared" si="13"/>
        <v/>
      </c>
      <c r="D155" s="18" t="str">
        <f t="shared" si="14"/>
        <v/>
      </c>
    </row>
    <row r="156" spans="1:4" ht="27">
      <c r="A156" s="4" t="s">
        <v>29</v>
      </c>
      <c r="C156" s="7">
        <f>IFERROR(INDEX($D$96:$D$155,MATCH($D$12,$A$96:$A$155,0)),"")</f>
        <v>-8.149072527885437E-10</v>
      </c>
    </row>
  </sheetData>
  <sheetProtection algorithmName="SHA-512" hashValue="RnbQT83V0JFiPZbBLWp5o0p0osXz1Ck0xr8HuAO26of8hX+rpBo+coX5Qf/DWqpaF3qMv8NmAPD86nuM1xUtPw==" saltValue="j1i6BCs8fbc2COQ9AHYEOQ==" spinCount="100000" sheet="1" objects="1" scenarios="1"/>
  <mergeCells count="6">
    <mergeCell ref="A93:F93"/>
    <mergeCell ref="A7:F7"/>
    <mergeCell ref="A8:F8"/>
    <mergeCell ref="A10:F10"/>
    <mergeCell ref="A19:F19"/>
    <mergeCell ref="A29:F29"/>
  </mergeCells>
  <pageMargins left="0.4" right="0.4" top="0.5" bottom="0.5" header="0.511811023622047" footer="0.511811023622047"/>
  <pageSetup fitToHeight="0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نموذج الإيجار</vt:lpstr>
      <vt:lpstr>'نموذج الإيجار'!Print_Area</vt:lpstr>
      <vt:lpstr>'نموذج الإيجار'!Print_Titles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ماجد القفاري</cp:lastModifiedBy>
  <cp:revision>0</cp:revision>
  <dcterms:created xsi:type="dcterms:W3CDTF">2026-07-22T11:32:49Z</dcterms:created>
  <dcterms:modified xsi:type="dcterms:W3CDTF">2026-07-22T12:34:50Z</dcterms:modified>
  <dc:language>en-US</dc:language>
</cp:coreProperties>
</file>